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597" documentId="120_S{2AC9BD13-BADA-5192-A53E-5A8FF88502F6}" xr6:coauthVersionLast="47" xr6:coauthVersionMax="47" xr10:uidLastSave="{CAE89CED-C7E5-4426-9865-FA95D1B59694}"/>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4" i="9"/>
  <c r="B5" i="9"/>
  <c r="B6" i="9"/>
  <c r="B7" i="9"/>
  <c r="B8" i="9"/>
  <c r="B9" i="9"/>
  <c r="B10" i="9"/>
  <c r="B11" i="9"/>
  <c r="B12" i="9"/>
  <c r="B13" i="9"/>
  <c r="B14" i="9"/>
  <c r="B15" i="9"/>
  <c r="B16" i="9"/>
  <c r="B17" i="9"/>
  <c r="B18" i="9"/>
  <c r="B19" i="9"/>
  <c r="B20" i="9"/>
  <c r="B21" i="9"/>
  <c r="B22" i="9"/>
  <c r="B23" i="9"/>
  <c r="G4" i="9"/>
  <c r="G5" i="9"/>
  <c r="G6" i="9"/>
  <c r="G7" i="9"/>
  <c r="G8" i="9"/>
  <c r="G9" i="9"/>
  <c r="G10" i="9"/>
  <c r="G11" i="9"/>
  <c r="G12" i="9"/>
  <c r="G13" i="9"/>
  <c r="G14" i="9"/>
  <c r="G15" i="9"/>
  <c r="G16" i="9"/>
  <c r="G17" i="9"/>
  <c r="G18" i="9"/>
  <c r="G19" i="9"/>
  <c r="G20" i="9"/>
  <c r="G21" i="9"/>
  <c r="G22" i="9"/>
  <c r="G23" i="9"/>
  <c r="I4" i="9"/>
  <c r="I5" i="9"/>
  <c r="I6" i="9"/>
  <c r="I7" i="9"/>
  <c r="I8" i="9"/>
  <c r="I9" i="9"/>
  <c r="I10" i="9"/>
  <c r="I11" i="9"/>
  <c r="I12" i="9"/>
  <c r="I13" i="9"/>
  <c r="I14" i="9"/>
  <c r="I15" i="9"/>
  <c r="I16" i="9"/>
  <c r="I17" i="9"/>
  <c r="I18" i="9"/>
  <c r="I19" i="9"/>
  <c r="I20" i="9"/>
  <c r="I21" i="9"/>
  <c r="I22" i="9"/>
  <c r="I23" i="9"/>
  <c r="L4" i="9"/>
  <c r="L5" i="9"/>
  <c r="L6" i="9"/>
  <c r="L7" i="9"/>
  <c r="L8" i="9"/>
  <c r="L9" i="9"/>
  <c r="L10" i="9"/>
  <c r="L11" i="9"/>
  <c r="L12" i="9"/>
  <c r="L13" i="9"/>
  <c r="L14" i="9"/>
  <c r="L15" i="9"/>
  <c r="L16" i="9"/>
  <c r="L17" i="9"/>
  <c r="L18" i="9"/>
  <c r="L19" i="9"/>
  <c r="L20" i="9"/>
  <c r="L21" i="9"/>
  <c r="L22" i="9"/>
  <c r="L23" i="9"/>
  <c r="J4" i="9"/>
  <c r="J5" i="9"/>
  <c r="J6" i="9"/>
  <c r="J7" i="9"/>
  <c r="J8" i="9"/>
  <c r="J9" i="9"/>
  <c r="J10" i="9"/>
  <c r="J11" i="9"/>
  <c r="J12" i="9"/>
  <c r="J13" i="9"/>
  <c r="J14" i="9"/>
  <c r="J15" i="9"/>
  <c r="J16" i="9"/>
  <c r="J17" i="9"/>
  <c r="J18" i="9"/>
  <c r="J19" i="9"/>
  <c r="J20" i="9"/>
  <c r="J21" i="9"/>
  <c r="J22" i="9"/>
  <c r="J23" i="9"/>
  <c r="L2" i="9"/>
  <c r="L3" i="9"/>
  <c r="J2" i="9"/>
  <c r="J3" i="9"/>
  <c r="I2" i="9"/>
  <c r="I3" i="9"/>
  <c r="B2" i="9"/>
  <c r="B3" i="9"/>
  <c r="G2" i="9"/>
  <c r="G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<sst xmlns="http://schemas.openxmlformats.org/spreadsheetml/2006/main" count="180277" uniqueCount="39120">
  <si>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</si>
  <si>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</si>
  <si>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</si>
  <si>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</si>
  <si>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</si>
  <si>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</si>
  <si>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</si>
  <si>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</si>
  <si>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</si>
  <si>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</si>
  <si>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</si>
  <si>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</si>
  <si>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</si>
  <si>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</si>
  <si>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</si>
  <si>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</si>
  <si>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</si>
  <si>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</si>
  <si>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</si>
  <si>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</si>
  <si>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</si>
  <si>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</si>
  <si>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</si>
  <si>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</si>
  <si>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</si>
  <si>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</si>
  <si>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</si>
  <si>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</si>
  <si>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</si>
  <si>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</si>
  <si>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</si>
  <si>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</si>
  <si>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</si>
  <si>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</si>
  <si>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</si>
  <si>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</si>
  <si>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</si>
  <si>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</si>
  <si>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</si>
  <si>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</si>
  <si>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</si>
  <si>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</si>
  <si>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</si>
  <si>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</si>
  <si>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</si>
  <si>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</si>
  <si>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</si>
  <si>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</si>
  <si>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</si>
  <si>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</si>
  <si>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</si>
  <si>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</si>
  <si>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</si>
  <si>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</si>
  <si>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</si>
  <si>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</si>
  <si>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</si>
  <si>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</si>
  <si>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</si>
  <si>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</si>
  <si>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</si>
  <si>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</si>
  <si>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</si>
  <si>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</si>
  <si>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</si>
  <si>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</si>
  <si>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</si>
  <si>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</si>
  <si>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</si>
  <si>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</si>
  <si>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</si>
  <si>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</si>
  <si>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</si>
  <si>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</si>
  <si>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</si>
  <si>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</si>
  <si>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</si>
  <si>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</si>
  <si>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</si>
  <si>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</si>
  <si>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</si>
  <si>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</si>
  <si>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</si>
  <si>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</si>
  <si>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</si>
  <si>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</si>
  <si>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</si>
  <si>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</si>
  <si>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</si>
  <si>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</si>
  <si>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</si>
  <si>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</si>
  <si>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</si>
  <si>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</si>
  <si>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</si>
  <si>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</si>
  <si>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</si>
  <si>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</si>
  <si>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</si>
  <si>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</si>
  <si>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</si>
  <si>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</si>
  <si>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</si>
  <si>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</si>
  <si>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</si>
  <si>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</si>
  <si>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</si>
  <si>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</si>
  <si>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</si>
  <si>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</si>
  <si>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</si>
  <si>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</si>
  <si>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</si>
  <si>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</si>
  <si>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</si>
  <si>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</si>
  <si>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</si>
  <si>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</si>
  <si>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</si>
  <si>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</si>
  <si>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</si>
  <si>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</si>
  <si>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</si>
  <si>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</si>
  <si>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</si>
  <si>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</si>
  <si>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</si>
  <si>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</si>
  <si>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</si>
  <si>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</si>
  <si>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</si>
  <si>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</si>
  <si>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</si>
  <si>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</si>
  <si>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</si>
  <si>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</si>
  <si>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</si>
  <si>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</si>
  <si>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</si>
  <si>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</si>
  <si>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</si>
  <si>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</si>
  <si>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</si>
  <si>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</si>
  <si>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</si>
  <si>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</si>
  <si>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</si>
  <si>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</si>
  <si>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</si>
  <si>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</si>
  <si>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</si>
  <si>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</si>
  <si>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</si>
  <si>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</si>
  <si>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</si>
  <si>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</si>
  <si>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</si>
  <si>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</si>
  <si>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</si>
  <si>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</si>
  <si>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</si>
  <si>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</si>
  <si>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</si>
  <si>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</si>
  <si>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</si>
  <si>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</si>
  <si>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</si>
  <si>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</si>
  <si>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</si>
  <si>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</si>
  <si>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</si>
  <si>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</si>
  <si>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</si>
  <si>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</si>
  <si>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</si>
  <si>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</si>
  <si>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</si>
  <si>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</si>
  <si>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</si>
  <si>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</si>
  <si>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</si>
  <si>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</si>
  <si>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</si>
  <si>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</si>
  <si>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</si>
  <si>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</si>
  <si>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</si>
  <si>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</si>
  <si>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</si>
  <si>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</si>
  <si>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</si>
  <si>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</si>
  <si>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</si>
  <si>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</si>
  <si>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</si>
  <si>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</si>
  <si>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</si>
  <si>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</si>
  <si>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</si>
  <si>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</si>
  <si>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</si>
  <si>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</si>
  <si>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</si>
  <si>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</si>
  <si>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</si>
  <si>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</si>
  <si>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</si>
  <si>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</si>
  <si>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</si>
  <si>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</si>
  <si>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</si>
  <si>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</si>
  <si>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</si>
  <si>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</si>
  <si>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</si>
  <si>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</si>
  <si>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</si>
  <si>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</si>
  <si>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</si>
  <si>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</si>
  <si>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</si>
  <si>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</si>
  <si>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</si>
  <si>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</si>
  <si>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</si>
  <si>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</si>
  <si>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</si>
  <si>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</si>
  <si>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</si>
  <si>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</si>
  <si>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</si>
  <si>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</si>
  <si>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</si>
  <si>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</si>
  <si>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</si>
  <si>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</si>
  <si>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</si>
  <si>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</si>
  <si>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</si>
  <si>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</si>
  <si>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</si>
  <si>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</si>
  <si>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</si>
  <si>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</si>
  <si>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</si>
  <si>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</si>
  <si>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</si>
  <si>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</si>
  <si>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</si>
  <si>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</si>
  <si>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</si>
  <si>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</si>
  <si>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</si>
  <si>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</si>
  <si>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</si>
  <si>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</si>
  <si>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</si>
  <si>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</si>
  <si>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</si>
  <si>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</si>
  <si>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</si>
  <si>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</si>
  <si>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</si>
  <si>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</si>
  <si>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</si>
  <si>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</si>
  <si>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</si>
  <si>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</si>
  <si>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</si>
  <si>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</si>
  <si>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</si>
  <si>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</si>
  <si>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</si>
  <si>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</si>
  <si>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</si>
  <si>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</si>
  <si>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</si>
  <si>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</si>
  <si>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</si>
  <si>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</si>
  <si>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</si>
  <si>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</si>
  <si>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</si>
  <si>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</si>
  <si>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</si>
  <si>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</si>
  <si>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</si>
  <si>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</si>
  <si>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</si>
  <si>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</si>
  <si>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</si>
  <si>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</si>
  <si>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</si>
  <si>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</si>
  <si>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</si>
  <si>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</si>
  <si>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</si>
  <si>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</si>
  <si>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</si>
  <si>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</si>
  <si>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</si>
  <si>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</si>
  <si>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</si>
  <si>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</si>
  <si>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</si>
  <si>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</si>
  <si>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</si>
  <si>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</si>
  <si>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</si>
  <si>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</si>
  <si>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</si>
  <si>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</si>
  <si>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</si>
  <si>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</si>
  <si>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</si>
  <si>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</si>
  <si>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</si>
  <si>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</si>
  <si>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</si>
  <si>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</si>
  <si>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</si>
  <si>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</si>
  <si>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</si>
  <si>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</si>
  <si>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</si>
  <si>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</si>
  <si>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</si>
  <si>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</si>
  <si>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</si>
  <si>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</si>
  <si>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</si>
  <si>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</si>
  <si>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</si>
  <si>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</si>
  <si>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</si>
  <si>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</si>
  <si>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</si>
  <si>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</si>
  <si>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</si>
  <si>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</si>
  <si>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</si>
  <si>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</si>
  <si>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</si>
  <si>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</si>
  <si>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</si>
  <si>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</si>
  <si>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</si>
  <si>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</si>
  <si>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</si>
  <si>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</si>
  <si>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</si>
  <si>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</si>
  <si>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</si>
  <si>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</si>
  <si>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</si>
  <si>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</si>
  <si>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</si>
  <si>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</si>
  <si>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</si>
  <si>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</si>
  <si>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</si>
  <si>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</si>
  <si>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</si>
  <si>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</si>
  <si>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</si>
  <si>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</si>
  <si>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</si>
  <si>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</si>
  <si>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</si>
  <si>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</si>
  <si>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</si>
  <si>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</si>
  <si>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</si>
  <si>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</si>
  <si>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</si>
  <si>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</si>
  <si>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</si>
  <si>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</si>
  <si>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</si>
  <si>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</si>
  <si>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</si>
  <si>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</si>
  <si>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</si>
  <si>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</si>
  <si>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</si>
  <si>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</si>
  <si>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</si>
  <si>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</si>
  <si>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</si>
  <si>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</si>
  <si>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</si>
  <si>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</si>
  <si>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</si>
  <si>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</si>
  <si>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</si>
  <si>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</si>
  <si>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</si>
  <si>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</si>
  <si>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</si>
  <si>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</si>
  <si>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</si>
  <si>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</si>
  <si>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</si>
  <si>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</si>
  <si>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</si>
  <si>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</si>
  <si>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</si>
  <si>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</si>
  <si>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</si>
  <si>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</si>
  <si>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</si>
  <si>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</si>
  <si>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</si>
  <si>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</si>
  <si>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</si>
  <si>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</si>
  <si>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</si>
  <si>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</si>
  <si>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</si>
  <si>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</si>
  <si>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</si>
  <si>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</si>
  <si>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</si>
  <si>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</si>
  <si>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</si>
  <si>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</si>
  <si>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</si>
  <si>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</si>
  <si>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</si>
  <si>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</si>
  <si>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</si>
  <si>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</si>
  <si>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</si>
  <si>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</si>
  <si>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</si>
  <si>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</si>
  <si>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</si>
  <si>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</si>
  <si>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</si>
  <si>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</si>
  <si>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</si>
  <si>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</si>
  <si>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</si>
  <si>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</si>
  <si>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</si>
  <si>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</si>
  <si>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</si>
  <si>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</si>
  <si>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</si>
  <si>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</si>
  <si>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</si>
  <si>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</si>
  <si>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</si>
  <si>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</si>
  <si>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</si>
  <si>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</si>
  <si>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</si>
  <si>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</si>
  <si>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</si>
  <si>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</si>
  <si>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</si>
  <si>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</si>
  <si>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</si>
  <si>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</si>
  <si>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</si>
  <si>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</si>
  <si>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</si>
  <si>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</si>
  <si>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</si>
  <si>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</si>
  <si>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</si>
  <si>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</si>
  <si>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</si>
  <si>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</si>
  <si>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</si>
  <si>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</si>
  <si>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</si>
  <si>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</si>
  <si>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</si>
  <si>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</si>
  <si>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</si>
  <si>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</si>
  <si>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</si>
  <si>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</si>
  <si>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</si>
  <si>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</si>
  <si>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</si>
  <si>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</si>
  <si>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</si>
  <si>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</si>
  <si>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</si>
  <si>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</si>
  <si>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</si>
  <si>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</si>
  <si>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</si>
  <si>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</si>
  <si>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</si>
  <si>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</si>
  <si>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</si>
  <si>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</si>
  <si>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</si>
  <si>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</si>
  <si>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</si>
  <si>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</si>
  <si>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</si>
  <si>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</si>
  <si>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</si>
  <si>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</si>
  <si>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</si>
  <si>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</si>
  <si>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</si>
  <si>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</si>
  <si>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</si>
  <si>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</si>
  <si>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</si>
  <si>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</si>
  <si>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</si>
  <si>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</si>
  <si>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</si>
  <si>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</si>
  <si>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</si>
  <si>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</si>
  <si>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</si>
  <si>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</si>
  <si>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</si>
  <si>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</si>
  <si>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</si>
  <si>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</si>
  <si>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</si>
  <si>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</si>
  <si>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</si>
  <si>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</si>
  <si>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</si>
  <si>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</si>
  <si>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</si>
  <si>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</si>
  <si>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</si>
  <si>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</si>
  <si>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</si>
  <si>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</si>
  <si>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</si>
  <si>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</si>
  <si>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</si>
  <si>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</si>
  <si>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</si>
  <si>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</si>
  <si>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</si>
  <si>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</si>
  <si>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</si>
  <si>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</si>
  <si>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</si>
  <si>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</si>
  <si>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</si>
  <si>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</si>
  <si>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</si>
  <si>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</si>
  <si>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</si>
  <si>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</si>
  <si>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</si>
  <si>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</si>
  <si>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</si>
  <si>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</si>
  <si>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</si>
  <si>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</si>
  <si>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</si>
  <si>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</si>
  <si>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</si>
  <si>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</si>
  <si>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</si>
  <si>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</si>
  <si>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</si>
  <si>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</si>
  <si>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</si>
  <si>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</si>
  <si>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</si>
  <si>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</si>
  <si>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</si>
  <si>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</si>
  <si>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</si>
  <si>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</si>
  <si>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</si>
  <si>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</si>
  <si>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</si>
  <si>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</si>
  <si>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</si>
  <si>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</si>
  <si>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</si>
  <si>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</si>
  <si>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</si>
  <si>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</si>
  <si>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</si>
  <si>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</si>
  <si>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</si>
  <si>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</si>
  <si>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</si>
  <si>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</si>
  <si>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</si>
  <si>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</si>
  <si>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</si>
  <si>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</si>
  <si>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</si>
  <si>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</si>
  <si>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</si>
  <si>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</si>
  <si>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</si>
  <si>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</si>
  <si>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</si>
  <si>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</si>
  <si>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</si>
  <si>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</si>
  <si>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</si>
  <si>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</si>
  <si>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</si>
  <si>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</si>
  <si>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</si>
  <si>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</si>
  <si>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</si>
  <si>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</si>
  <si>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</si>
  <si>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</si>
  <si>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</si>
  <si>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</si>
  <si>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</si>
  <si>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</si>
  <si>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</si>
  <si>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</si>
  <si>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</si>
  <si>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</si>
  <si>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</si>
  <si>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</si>
  <si>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</si>
  <si>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</si>
  <si>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</si>
  <si>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</si>
  <si>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</si>
  <si>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</si>
  <si>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</si>
  <si>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</si>
  <si>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</si>
  <si>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</si>
  <si>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</si>
  <si>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</si>
  <si>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</si>
  <si>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</si>
  <si>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</si>
  <si>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</si>
  <si>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</si>
  <si>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</si>
  <si>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</si>
  <si>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</si>
  <si>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</si>
  <si>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</si>
  <si>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</si>
  <si>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</si>
  <si>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</si>
  <si>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</si>
  <si>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</si>
  <si>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</si>
  <si>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</si>
  <si>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</si>
  <si>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</si>
  <si>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</si>
  <si>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</si>
  <si>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</si>
  <si>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</si>
  <si>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</si>
  <si>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</si>
  <si>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</si>
  <si>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</si>
  <si>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</si>
  <si>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</si>
  <si>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</si>
  <si>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</si>
  <si>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</si>
  <si>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</si>
  <si>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</si>
  <si>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</si>
  <si>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</si>
  <si>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</si>
  <si>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</si>
  <si>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</si>
  <si>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</si>
  <si>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</si>
  <si>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</si>
  <si>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</si>
  <si>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</si>
  <si>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</si>
  <si>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</si>
  <si>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</si>
  <si>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</si>
  <si>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</si>
  <si>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</si>
  <si>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</si>
  <si>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</si>
  <si>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</si>
  <si>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</si>
  <si>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</si>
  <si>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</si>
  <si>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</si>
  <si>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</si>
  <si>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</si>
  <si>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</si>
  <si>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</si>
  <si>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</si>
  <si>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</si>
  <si>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</si>
  <si>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</si>
  <si>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</si>
  <si>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</si>
  <si>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</si>
  <si>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</si>
  <si>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</si>
  <si>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</si>
  <si>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</si>
  <si>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</si>
  <si>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</si>
  <si>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</si>
  <si>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</si>
  <si>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</si>
  <si>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</si>
  <si>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</si>
  <si>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</si>
  <si>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</si>
  <si>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</si>
  <si>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</si>
  <si>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</si>
  <si>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</si>
  <si>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</si>
  <si>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</si>
  <si>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</si>
  <si>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</si>
  <si>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</si>
  <si>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</si>
  <si>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</si>
  <si>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</si>
  <si>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</si>
  <si>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</si>
  <si>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</si>
  <si>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</si>
  <si>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</si>
  <si>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</si>
  <si>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</si>
  <si>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</si>
  <si>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</si>
  <si>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</si>
  <si>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</si>
  <si>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</si>
  <si>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</si>
  <si>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</si>
  <si>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</si>
  <si>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</si>
  <si>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</si>
  <si>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</si>
  <si>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</si>
  <si>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</si>
  <si>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</si>
  <si>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</si>
  <si>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</si>
  <si>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</si>
  <si>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</si>
  <si>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</si>
  <si>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</si>
  <si>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</si>
  <si>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</si>
  <si>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</si>
  <si>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</si>
  <si>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</si>
  <si>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</si>
  <si>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</si>
  <si>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</si>
  <si>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</si>
  <si>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</si>
  <si>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</si>
  <si>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</si>
  <si>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</si>
  <si>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</si>
  <si>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</si>
  <si>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</si>
  <si>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</si>
  <si>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</si>
  <si>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</si>
  <si>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</si>
  <si>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</si>
  <si>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</si>
  <si>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</si>
  <si>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</si>
  <si>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</si>
  <si>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</si>
  <si>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</si>
  <si>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</si>
  <si>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</si>
  <si>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</si>
  <si>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</si>
  <si>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</si>
  <si>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</si>
  <si>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</si>
  <si>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</si>
  <si>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</si>
  <si>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</si>
  <si>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</si>
  <si>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</si>
  <si>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</si>
  <si>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</si>
  <si>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</si>
  <si>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</si>
  <si>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</si>
  <si>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</si>
  <si>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</si>
  <si>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</si>
  <si>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</si>
  <si>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</si>
  <si>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</si>
  <si>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</si>
  <si>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</si>
  <si>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</si>
  <si>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</si>
  <si>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</si>
  <si>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</si>
  <si>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</si>
  <si>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</si>
  <si>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</si>
  <si>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</si>
  <si>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</si>
  <si>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</si>
  <si>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</si>
  <si>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</si>
  <si>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</si>
  <si>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</si>
  <si>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</si>
  <si>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</si>
  <si>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</si>
  <si>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</si>
  <si>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</si>
  <si>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</si>
  <si>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</si>
  <si>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</si>
  <si>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</si>
  <si>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</si>
  <si>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</si>
  <si>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</si>
  <si>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</si>
  <si>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</si>
  <si>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</si>
  <si>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</si>
  <si>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</si>
  <si>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</si>
  <si>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</si>
  <si>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</si>
  <si>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</si>
  <si>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</si>
  <si>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</si>
  <si>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</si>
  <si>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</si>
  <si>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</si>
  <si>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</si>
  <si>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</si>
  <si>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</si>
  <si>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</si>
  <si>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</si>
  <si>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</si>
  <si>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</si>
  <si>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</si>
  <si>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</si>
  <si>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</si>
  <si>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</si>
  <si>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</si>
  <si>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</si>
  <si>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</si>
  <si>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</si>
  <si>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</si>
  <si>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</si>
  <si>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</si>
  <si>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</si>
  <si>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</si>
  <si>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</si>
  <si>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</si>
  <si>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</si>
  <si>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</si>
  <si>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</si>
  <si>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</si>
  <si>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</si>
  <si>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</si>
  <si>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</si>
  <si>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</si>
  <si>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</si>
  <si>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</si>
  <si>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</si>
  <si>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</si>
  <si>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</si>
  <si>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</si>
  <si>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</si>
  <si>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</si>
  <si>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</si>
  <si>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</si>
  <si>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</si>
  <si>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</si>
  <si>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</si>
  <si>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</si>
  <si>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</si>
  <si>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</si>
  <si>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</si>
  <si>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</si>
  <si>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</si>
  <si>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</si>
  <si>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</si>
  <si>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</si>
  <si>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</si>
  <si>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</si>
  <si>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</si>
  <si>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</si>
  <si>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</si>
  <si>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</si>
  <si>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</si>
  <si>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</si>
  <si>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</si>
  <si>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</si>
  <si>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</si>
  <si>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</si>
  <si>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</si>
  <si>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</si>
  <si>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</si>
  <si>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</si>
  <si>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</si>
  <si>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</si>
  <si>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</si>
  <si>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</si>
  <si>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</si>
  <si>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</si>
  <si>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</si>
  <si>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</si>
  <si>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</si>
  <si>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</si>
  <si>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</si>
  <si>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</si>
  <si>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</si>
  <si>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</si>
  <si>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</si>
  <si>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</si>
  <si>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</si>
  <si>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</si>
  <si>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</si>
  <si>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</si>
  <si>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</si>
  <si>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</si>
  <si>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</si>
  <si>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</si>
  <si>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</si>
  <si>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</si>
  <si>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</si>
  <si>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</si>
  <si>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</si>
  <si>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</si>
  <si>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</si>
  <si>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</si>
  <si>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</si>
  <si>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</si>
  <si>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</si>
  <si>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</si>
  <si>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</si>
  <si>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</si>
  <si>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</si>
  <si>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</si>
  <si>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</si>
  <si>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</si>
  <si>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</si>
  <si>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</si>
  <si>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</si>
  <si>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</si>
  <si>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</si>
  <si>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</si>
  <si>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</si>
  <si>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</si>
  <si>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</si>
  <si>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</si>
  <si>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</si>
  <si>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</si>
  <si>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</si>
  <si>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</si>
  <si>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</si>
  <si>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</si>
  <si>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</si>
  <si>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</si>
  <si>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</si>
  <si>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</si>
  <si>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</si>
  <si>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</si>
  <si>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</si>
  <si>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</si>
  <si>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</si>
  <si>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</si>
  <si>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</si>
  <si>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</si>
  <si>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</si>
  <si>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</si>
  <si>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</si>
  <si>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</si>
  <si>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</si>
  <si>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</si>
  <si>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</si>
  <si>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</si>
  <si>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</si>
  <si>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</si>
  <si>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</si>
  <si>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</si>
  <si>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</si>
  <si>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</si>
  <si>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</si>
  <si>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</si>
  <si>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</si>
  <si>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</si>
  <si>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</si>
  <si>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</si>
  <si>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</si>
  <si>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</si>
  <si>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</si>
  <si>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</si>
  <si>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</si>
  <si>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</si>
  <si>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</si>
  <si>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</si>
  <si>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</si>
  <si>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</si>
  <si>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</si>
  <si>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</si>
  <si>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</si>
  <si>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</si>
  <si>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</si>
  <si>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</si>
  <si>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</si>
  <si>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</si>
  <si>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</si>
  <si>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</si>
  <si>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</si>
  <si>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</si>
  <si>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</si>
  <si>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</si>
  <si>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</si>
  <si>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</si>
  <si>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</si>
  <si>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</si>
  <si>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</si>
  <si>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</si>
  <si>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</si>
  <si>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</si>
  <si>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</si>
  <si>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</si>
  <si>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</si>
  <si>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</si>
  <si>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</si>
  <si>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</si>
  <si>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</si>
  <si>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</si>
  <si>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</si>
  <si>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</si>
  <si>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</si>
  <si>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</si>
  <si>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</si>
  <si>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</si>
  <si>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</si>
  <si>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</si>
  <si>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</si>
  <si>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</si>
  <si>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</si>
  <si>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</si>
  <si>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</si>
  <si>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</si>
  <si>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</si>
  <si>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</si>
  <si>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</si>
  <si>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</si>
  <si>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</si>
  <si>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</si>
  <si>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</si>
  <si>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</si>
  <si>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</si>
  <si>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</si>
  <si>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</si>
  <si>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</si>
  <si>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</si>
  <si>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</si>
  <si>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</si>
  <si>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</si>
  <si>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</si>
  <si>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</si>
  <si>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</si>
  <si>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</si>
  <si>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</si>
  <si>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</si>
  <si>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</si>
  <si>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</si>
  <si>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</si>
  <si>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</si>
  <si>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</si>
  <si>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</si>
  <si>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</si>
  <si>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</si>
  <si>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</si>
  <si>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</si>
  <si>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</si>
  <si>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</si>
  <si>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</si>
  <si>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</si>
  <si>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</si>
  <si>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</si>
  <si>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</si>
  <si>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</si>
  <si>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</si>
  <si>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</si>
  <si>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</si>
  <si>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</si>
  <si>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</si>
  <si>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</si>
  <si>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</si>
  <si>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</si>
  <si>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</si>
  <si>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</si>
  <si>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</si>
  <si>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</si>
  <si>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</si>
  <si>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</si>
  <si>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</si>
  <si>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</si>
  <si>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</si>
  <si>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</si>
  <si>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</si>
  <si>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</si>
  <si>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</si>
  <si>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</si>
  <si>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</si>
  <si>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</si>
  <si>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</si>
  <si>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</si>
  <si>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</si>
  <si>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</si>
  <si>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</si>
  <si>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</si>
  <si>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</si>
  <si>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</si>
  <si>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</si>
  <si>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</si>
  <si>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</si>
  <si>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</si>
  <si>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</si>
  <si>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</si>
  <si>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</si>
  <si>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</si>
  <si>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</si>
  <si>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</si>
  <si>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</si>
  <si>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</si>
  <si>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</si>
  <si>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</si>
  <si>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</si>
  <si>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</si>
  <si>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</si>
  <si>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</si>
  <si>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</si>
  <si>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</si>
  <si>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</si>
  <si>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</si>
  <si>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</si>
  <si>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</si>
  <si>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</si>
  <si>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</si>
  <si>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</si>
  <si>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</si>
  <si>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</si>
  <si>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</si>
  <si>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</si>
  <si>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</si>
  <si>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</si>
  <si>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</si>
  <si>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</si>
  <si>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</si>
  <si>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</si>
  <si>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</si>
  <si>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</si>
  <si>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</si>
  <si>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</si>
  <si>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</si>
  <si>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</si>
  <si>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</si>
  <si>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</si>
  <si>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</si>
  <si>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</si>
  <si>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</si>
  <si>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</si>
  <si>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</si>
  <si>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</si>
  <si>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</si>
  <si>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</si>
  <si>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</si>
  <si>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</si>
  <si>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</si>
  <si>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</si>
  <si>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</si>
  <si>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</si>
  <si>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</si>
  <si>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</si>
  <si>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</si>
  <si>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</si>
  <si>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</si>
  <si>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</si>
  <si>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</si>
  <si>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</si>
  <si>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</si>
  <si>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</si>
  <si>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</si>
  <si>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</si>
  <si>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</si>
  <si>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</si>
  <si>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</si>
  <si>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</si>
  <si>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</si>
  <si>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</si>
  <si>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</si>
  <si>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</si>
  <si>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</si>
  <si>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</si>
  <si>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</si>
  <si>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</si>
  <si>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</si>
  <si>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</si>
  <si>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</si>
  <si>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</si>
  <si>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</si>
  <si>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</si>
  <si>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</si>
  <si>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</si>
  <si>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</si>
  <si>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</si>
  <si>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</si>
  <si>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</si>
  <si>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</si>
  <si>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</si>
  <si>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</si>
  <si>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</si>
  <si>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</si>
  <si>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</si>
  <si>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</si>
  <si>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</si>
  <si>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</si>
  <si>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</si>
  <si>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</si>
  <si>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</si>
  <si>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</si>
  <si>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</si>
  <si>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</si>
  <si>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</si>
  <si>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</si>
  <si>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</si>
  <si>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</si>
  <si>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</si>
  <si>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</si>
  <si>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</si>
  <si>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</si>
  <si>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</si>
  <si>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</si>
  <si>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</si>
  <si>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</si>
  <si>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</si>
  <si>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</si>
  <si>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</si>
  <si>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</si>
  <si>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</si>
  <si>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</si>
  <si>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</si>
  <si>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</si>
  <si>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</si>
  <si>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</si>
  <si>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</si>
  <si>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</si>
  <si>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</si>
  <si>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</si>
  <si>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</si>
  <si>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</si>
  <si>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</si>
  <si>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</si>
  <si>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</si>
  <si>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</si>
  <si>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</si>
  <si>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</si>
  <si>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</si>
  <si>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</si>
  <si>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</si>
  <si>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</si>
  <si>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</si>
  <si>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</si>
  <si>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</si>
  <si>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</si>
  <si>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</si>
  <si>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</si>
  <si>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</si>
  <si>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</si>
  <si>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</si>
  <si>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</si>
  <si>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</si>
  <si>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</si>
  <si>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</si>
  <si>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</si>
  <si>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</si>
  <si>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</si>
  <si>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</si>
  <si>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</si>
  <si>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</si>
  <si>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</si>
  <si>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</si>
  <si>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</si>
  <si>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</si>
  <si>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</si>
  <si>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</si>
  <si>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</si>
  <si>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</si>
  <si>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</si>
  <si>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</si>
  <si>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</si>
  <si>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</si>
  <si>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</si>
  <si>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</si>
  <si>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</si>
  <si>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</si>
  <si>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</si>
  <si>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</si>
  <si>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</si>
  <si>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</si>
  <si>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</si>
  <si>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</si>
  <si>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</si>
  <si>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</si>
  <si>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</si>
  <si>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</si>
  <si>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</si>
  <si>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</si>
  <si>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</si>
  <si>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</si>
  <si>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</si>
  <si>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</si>
  <si>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</si>
  <si>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</si>
  <si>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</si>
  <si>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</si>
  <si>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</si>
  <si>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</si>
  <si>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</si>
  <si>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</si>
  <si>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</si>
  <si>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</si>
  <si>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</si>
  <si>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</si>
  <si>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</si>
  <si>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</si>
  <si>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</si>
  <si>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</si>
  <si>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</si>
  <si>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</si>
  <si>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</si>
  <si>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</si>
  <si>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</si>
  <si>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</si>
  <si>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</si>
  <si>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</si>
  <si>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</si>
  <si>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</si>
  <si>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</si>
  <si>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</si>
  <si>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</si>
  <si>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</si>
  <si>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</si>
  <si>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</si>
  <si>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</si>
  <si>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</si>
  <si>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</si>
  <si>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</si>
  <si>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</si>
  <si>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</si>
  <si>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</si>
  <si>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</si>
  <si>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</si>
  <si>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</si>
  <si>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</si>
  <si>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</si>
  <si>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</si>
  <si>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</si>
  <si>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</si>
  <si>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</si>
  <si>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</si>
  <si>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</si>
  <si>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</si>
  <si>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</si>
  <si>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</si>
  <si>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</si>
  <si>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</si>
  <si>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</si>
  <si>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</si>
  <si>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</si>
  <si>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</si>
  <si>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</si>
  <si>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</si>
  <si>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</si>
  <si>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</si>
  <si>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</si>
  <si>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</si>
  <si>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</si>
  <si>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</si>
  <si>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</si>
  <si>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</si>
  <si>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</si>
  <si>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</si>
  <si>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</si>
  <si>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</si>
  <si>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</si>
  <si>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</si>
  <si>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</si>
  <si>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</si>
  <si>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</si>
  <si>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</si>
  <si>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</si>
  <si>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</si>
  <si>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</si>
  <si>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</si>
  <si>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</si>
  <si>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</si>
  <si>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</si>
  <si>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</si>
  <si>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</si>
  <si>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</si>
  <si>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</si>
  <si>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</si>
  <si>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</si>
  <si>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</si>
  <si>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</si>
  <si>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</si>
  <si>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</si>
  <si>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</si>
  <si>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</si>
  <si>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</si>
  <si>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</si>
  <si>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</si>
  <si>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</si>
  <si>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</si>
  <si>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</si>
  <si>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</si>
  <si>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</si>
  <si>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</si>
  <si>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</si>
  <si>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</si>
  <si>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</si>
  <si>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</si>
  <si>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</si>
  <si>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</si>
  <si>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</si>
  <si>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</si>
  <si>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</si>
  <si>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</si>
  <si>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</si>
  <si>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</si>
  <si>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</si>
  <si>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</si>
  <si>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</si>
  <si>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</si>
  <si>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</si>
  <si>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</si>
  <si>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</si>
  <si>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</si>
  <si>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</si>
  <si>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</si>
  <si>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</si>
  <si>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</si>
  <si>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</si>
  <si>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</si>
  <si>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</si>
  <si>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</si>
  <si>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</si>
  <si>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</si>
  <si>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</si>
  <si>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</si>
  <si>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</si>
  <si>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</si>
  <si>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</si>
  <si>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</si>
  <si>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</si>
  <si>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</si>
  <si>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</si>
  <si>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</si>
  <si>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</si>
  <si>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</si>
  <si>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</si>
  <si>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</si>
  <si>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</si>
  <si>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</si>
  <si>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</si>
  <si>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</si>
  <si>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</si>
  <si>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</si>
  <si>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</si>
  <si>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</si>
  <si>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</si>
  <si>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</si>
  <si>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</si>
  <si>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</si>
  <si>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</si>
  <si>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</si>
  <si>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</si>
  <si>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</si>
  <si>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</si>
  <si>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</si>
  <si>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</si>
  <si>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</si>
  <si>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</si>
  <si>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</si>
  <si>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</si>
  <si>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</si>
  <si>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</si>
  <si>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</si>
  <si>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</si>
  <si>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</si>
  <si>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</si>
  <si>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</si>
  <si>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</si>
  <si>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</si>
  <si>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</si>
  <si>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</si>
  <si>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</si>
  <si>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</si>
  <si>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</si>
  <si>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</si>
  <si>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</si>
  <si>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</si>
  <si>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</si>
  <si>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</si>
  <si>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</si>
  <si>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</si>
  <si>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</si>
  <si>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</si>
  <si>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</si>
  <si>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</si>
  <si>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</si>
  <si>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</si>
  <si>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</si>
  <si>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</si>
  <si>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</si>
  <si>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</si>
  <si>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</si>
  <si>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</si>
  <si>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</si>
  <si>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</si>
  <si>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</si>
  <si>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</si>
  <si>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</si>
  <si>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</si>
  <si>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</si>
  <si>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</si>
  <si>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</si>
  <si>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</si>
  <si>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</si>
  <si>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</si>
  <si>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</si>
  <si>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</si>
  <si>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</si>
  <si>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</si>
  <si>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</si>
  <si>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</si>
  <si>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</si>
  <si>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</si>
  <si>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</si>
  <si>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</si>
  <si>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</si>
  <si>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</si>
  <si>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</si>
  <si>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</si>
  <si>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</si>
  <si>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</si>
  <si>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</si>
  <si>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</si>
  <si>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</si>
  <si>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</si>
  <si>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</si>
  <si>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</si>
  <si>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</si>
  <si>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</si>
  <si>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</si>
  <si>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</si>
  <si>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</si>
  <si>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</si>
  <si>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</si>
  <si>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</si>
  <si>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</si>
  <si>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</si>
  <si>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</si>
  <si>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</si>
  <si>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</si>
  <si>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</si>
  <si>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</si>
  <si>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</si>
  <si>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</si>
  <si>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</si>
  <si>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</si>
  <si>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</si>
  <si>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</si>
  <si>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</si>
  <si>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</si>
  <si>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</si>
  <si>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</si>
  <si>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</si>
  <si>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</si>
  <si>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</si>
  <si>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</si>
  <si>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</si>
  <si>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</si>
  <si>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</si>
  <si>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</si>
  <si>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</si>
  <si>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</si>
  <si>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</si>
  <si>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</si>
  <si>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</si>
  <si>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</si>
  <si>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</si>
  <si>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</si>
  <si>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</si>
  <si>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</si>
  <si>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</si>
  <si>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</si>
  <si>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</si>
  <si>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</si>
  <si>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</si>
  <si>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</si>
  <si>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</si>
  <si>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</si>
  <si>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</si>
  <si>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</si>
  <si>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</si>
  <si>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</si>
  <si>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</si>
  <si>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</si>
  <si>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</si>
  <si>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</si>
  <si>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</si>
  <si>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</si>
  <si>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</si>
  <si>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</si>
  <si>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</si>
  <si>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</si>
  <si>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</si>
  <si>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</si>
  <si>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</si>
  <si>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</si>
  <si>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</si>
  <si>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</si>
  <si>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</si>
  <si>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</si>
  <si>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</si>
  <si>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</si>
  <si>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</si>
  <si>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</si>
  <si>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</si>
  <si>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</si>
  <si>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</si>
  <si>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</si>
  <si>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</si>
  <si>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</si>
  <si>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</si>
  <si>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</si>
  <si>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</si>
  <si>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</si>
  <si>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</si>
  <si>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</si>
  <si>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</si>
  <si>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</si>
  <si>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</si>
  <si>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</si>
  <si>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</si>
  <si>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</si>
  <si>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</si>
  <si>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</si>
  <si>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</si>
  <si>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</si>
  <si>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</si>
  <si>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</si>
  <si>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</si>
  <si>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</si>
  <si>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</si>
  <si>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</si>
  <si>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</si>
  <si>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</si>
  <si>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</si>
  <si>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</si>
  <si>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</si>
  <si>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</si>
  <si>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</si>
  <si>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</si>
  <si>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</si>
  <si>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</si>
  <si>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</si>
  <si>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</si>
  <si>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</si>
  <si>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</si>
  <si>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</si>
  <si>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</si>
  <si>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</si>
  <si>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</si>
  <si>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</si>
  <si>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</si>
  <si>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</si>
  <si>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</si>
  <si>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</si>
  <si>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</si>
  <si>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</si>
  <si>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</si>
  <si>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</si>
  <si>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</si>
  <si>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</si>
  <si>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</si>
  <si>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</si>
  <si>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</si>
  <si>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</si>
  <si>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</si>
  <si>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</si>
  <si>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</si>
  <si>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</si>
  <si>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</si>
  <si>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</si>
  <si>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</si>
  <si>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</si>
  <si>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</si>
  <si>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</si>
  <si>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</si>
  <si>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</si>
  <si>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</si>
  <si>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</si>
  <si>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</si>
  <si>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</si>
  <si>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</si>
  <si>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</si>
  <si>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</si>
  <si>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</si>
  <si>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</si>
  <si>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</si>
  <si>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</si>
  <si>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</si>
  <si>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</si>
  <si>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</si>
  <si>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</si>
  <si>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</si>
  <si>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</si>
  <si>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</si>
  <si>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</si>
  <si>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</si>
  <si>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</si>
  <si>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</si>
  <si>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</si>
  <si>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</si>
  <si>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</si>
  <si>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</si>
  <si>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</si>
  <si>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</si>
  <si>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</si>
  <si>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</si>
  <si>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</si>
  <si>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</si>
  <si>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</si>
  <si>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</si>
  <si>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</si>
  <si>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</si>
  <si>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</si>
  <si>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</si>
  <si>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</si>
  <si>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</si>
  <si>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</si>
  <si>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</si>
  <si>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</si>
  <si>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</si>
  <si>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</si>
  <si>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</si>
  <si>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</si>
  <si>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</si>
  <si>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</si>
  <si>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</si>
  <si>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</si>
  <si>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</si>
  <si>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</si>
  <si>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</si>
  <si>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</si>
  <si>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</si>
  <si>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</si>
  <si>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</si>
  <si>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</si>
  <si>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</si>
  <si>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</si>
  <si>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</si>
  <si>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</si>
  <si>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</si>
  <si>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</si>
  <si>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</si>
  <si>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</si>
  <si>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</si>
  <si>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</si>
  <si>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</si>
  <si>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</si>
  <si>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</si>
  <si>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</si>
  <si>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</si>
  <si>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</si>
  <si>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</si>
  <si>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</si>
  <si>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</si>
  <si>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</si>
  <si>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</si>
  <si>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</si>
  <si>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</si>
  <si>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</si>
  <si>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</si>
  <si>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</si>
  <si>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</si>
  <si>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</si>
  <si>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</si>
  <si>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</si>
  <si>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</si>
  <si>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</si>
  <si>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</si>
  <si>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</si>
  <si>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</si>
  <si>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</si>
  <si>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</si>
  <si>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</si>
  <si>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</si>
  <si>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</si>
  <si>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</si>
  <si>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</si>
  <si>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</si>
  <si>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</si>
  <si>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</si>
  <si>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</si>
  <si>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</si>
  <si>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</si>
  <si>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</si>
  <si>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</si>
  <si>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</si>
  <si>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</si>
  <si>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</si>
  <si>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</si>
  <si>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</si>
  <si>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</si>
  <si>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</si>
  <si>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</si>
  <si>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</si>
  <si>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</si>
  <si>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</si>
  <si>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</si>
  <si>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</si>
  <si>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</si>
  <si>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</si>
  <si>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</si>
  <si>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</si>
  <si>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</si>
  <si>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</si>
  <si>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</si>
  <si>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</si>
  <si>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</si>
  <si>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</si>
  <si>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</si>
  <si>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</si>
  <si>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</si>
  <si>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</si>
  <si>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</si>
  <si>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</si>
  <si>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</si>
  <si>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</si>
  <si>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</si>
  <si>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</si>
  <si>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</si>
  <si>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</si>
  <si>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</si>
  <si>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</si>
  <si>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</si>
  <si>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</si>
  <si>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</si>
  <si>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</si>
  <si>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</si>
  <si>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</si>
  <si>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</si>
  <si>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</si>
  <si>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</si>
  <si>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</si>
  <si>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</si>
  <si>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</si>
  <si>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</si>
  <si>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</si>
  <si>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</si>
  <si>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</si>
  <si>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</si>
  <si>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</si>
  <si>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</si>
  <si>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</si>
  <si>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</si>
  <si>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</si>
  <si>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</si>
  <si>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</si>
  <si>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</si>
  <si>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</si>
  <si>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</si>
  <si>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</si>
  <si>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</si>
  <si>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</si>
  <si>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</si>
  <si>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</si>
  <si>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</si>
  <si>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</si>
  <si>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</si>
  <si>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</si>
  <si>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</si>
  <si>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</si>
  <si>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</si>
  <si>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</si>
  <si>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</si>
  <si>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</si>
  <si>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</si>
  <si>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</si>
  <si>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</si>
  <si>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</si>
  <si>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</si>
  <si>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</si>
  <si>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</si>
  <si>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</si>
  <si>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</si>
  <si>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</si>
  <si>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</si>
  <si>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</si>
  <si>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</si>
  <si>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</si>
  <si>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</si>
  <si>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</si>
  <si>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</si>
  <si>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</si>
  <si>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</si>
  <si>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</si>
  <si>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</si>
  <si>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</si>
  <si>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</si>
  <si>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</si>
  <si>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</si>
  <si>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</si>
  <si>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</si>
  <si>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</si>
  <si>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</si>
  <si>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</si>
  <si>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</si>
  <si>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</si>
  <si>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</si>
  <si>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</si>
  <si>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</si>
  <si>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</si>
  <si>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</si>
  <si>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</si>
  <si>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</si>
  <si>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</si>
  <si>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</si>
  <si>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</si>
  <si>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</si>
  <si>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</si>
  <si>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</si>
  <si>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</si>
  <si>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</si>
  <si>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</si>
  <si>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</si>
  <si>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</si>
  <si>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</si>
  <si>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</si>
  <si>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</si>
  <si>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</si>
  <si>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</si>
  <si>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</si>
  <si>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</si>
  <si>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</si>
  <si>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</si>
  <si>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</si>
  <si>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</si>
  <si>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</si>
  <si>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</si>
  <si>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</si>
  <si>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</si>
  <si>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</si>
  <si>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</si>
  <si>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</si>
  <si>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</si>
  <si>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</si>
  <si>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</si>
  <si>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</si>
  <si>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</si>
  <si>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</si>
  <si>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</si>
  <si>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</si>
  <si>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</si>
  <si>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</si>
  <si>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</si>
  <si>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</si>
  <si>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</si>
  <si>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</si>
  <si>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</si>
  <si>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</si>
  <si>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</si>
  <si>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</si>
  <si>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</si>
  <si>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</si>
  <si>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</si>
  <si>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</si>
  <si>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</si>
  <si>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</si>
  <si>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</si>
  <si>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</si>
  <si>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</si>
  <si>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</si>
  <si>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</si>
  <si>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</si>
  <si>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</si>
  <si>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</si>
  <si>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</si>
  <si>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</si>
  <si>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</si>
  <si>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</si>
  <si>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</si>
  <si>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</si>
  <si>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</si>
  <si>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</si>
  <si>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</si>
  <si>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</si>
  <si>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</si>
  <si>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</si>
  <si>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</si>
  <si>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</si>
  <si>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</si>
  <si>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</si>
  <si>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</si>
  <si>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</si>
  <si>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</si>
  <si>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</si>
  <si>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</si>
  <si>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</si>
  <si>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</si>
  <si>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</si>
  <si>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</si>
  <si>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</si>
  <si>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</si>
  <si>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</si>
  <si>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</si>
  <si>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</si>
  <si>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</si>
  <si>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</si>
  <si>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</si>
  <si>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</si>
  <si>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</si>
  <si>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</si>
  <si>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</si>
  <si>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</si>
  <si>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</si>
  <si>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</si>
  <si>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</si>
  <si>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</si>
  <si>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</si>
  <si>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</si>
  <si>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</si>
  <si>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</si>
  <si>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</si>
  <si>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</si>
  <si>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</si>
  <si>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</si>
  <si>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</si>
  <si>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</si>
  <si>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</si>
  <si>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</si>
  <si>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</si>
  <si>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</si>
  <si>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</si>
  <si>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</si>
  <si>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</si>
  <si>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</si>
  <si>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</si>
  <si>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</si>
  <si>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</si>
  <si>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</si>
  <si>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</si>
  <si>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</si>
  <si>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</si>
  <si>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</si>
  <si>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</si>
  <si>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</si>
  <si>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</si>
  <si>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</si>
  <si>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</si>
  <si>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</si>
  <si>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</si>
  <si>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</si>
  <si>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</si>
  <si>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</si>
  <si>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</si>
  <si>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</si>
  <si>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</si>
  <si>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</si>
  <si>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</si>
  <si>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</si>
  <si>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</si>
  <si>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</si>
  <si>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</si>
  <si>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</si>
  <si>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</si>
  <si>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</si>
  <si>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</si>
  <si>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</si>
  <si>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</si>
  <si>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</si>
  <si>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</si>
  <si>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</si>
  <si>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</si>
  <si>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</si>
  <si>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</si>
  <si>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</si>
  <si>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</si>
  <si>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</si>
  <si>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</si>
  <si>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</si>
  <si>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</si>
  <si>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</si>
  <si>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</si>
  <si>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</si>
  <si>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</si>
  <si>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</si>
  <si>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</si>
  <si>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</si>
  <si>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</si>
  <si>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</si>
  <si>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</si>
  <si>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</si>
  <si>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</si>
  <si>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</si>
  <si>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</si>
  <si>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</si>
  <si>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</si>
  <si>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</si>
  <si>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</si>
  <si>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</si>
  <si>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</si>
  <si>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</si>
  <si>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</si>
  <si>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</si>
  <si>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</si>
  <si>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</si>
  <si>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</si>
  <si>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</si>
  <si>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</si>
  <si>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</si>
  <si>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</si>
  <si>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</si>
  <si>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</si>
  <si>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</si>
  <si>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</si>
  <si>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</si>
  <si>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</si>
  <si>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</si>
  <si>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</si>
  <si>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</si>
  <si>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</si>
  <si>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</si>
  <si>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</si>
  <si>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</si>
  <si>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</si>
  <si>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</si>
  <si>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</si>
  <si>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</si>
  <si>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</si>
  <si>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</si>
  <si>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</si>
  <si>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</si>
  <si>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</si>
  <si>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</si>
  <si>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</si>
  <si>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</si>
  <si>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</si>
  <si>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</si>
  <si>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</si>
  <si>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</si>
  <si>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</si>
  <si>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</si>
  <si>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</si>
  <si>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</si>
  <si>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</si>
  <si>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</si>
  <si>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</si>
  <si>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</si>
  <si>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</si>
  <si>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</si>
  <si>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</si>
  <si>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</si>
  <si>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</si>
  <si>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</si>
  <si>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</si>
  <si>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</si>
  <si>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</si>
  <si>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</si>
  <si>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</si>
  <si>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</si>
  <si>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</si>
  <si>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</si>
  <si>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</si>
  <si>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</si>
  <si>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</si>
  <si>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</si>
  <si>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</si>
  <si>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</si>
  <si>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</si>
  <si>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</si>
  <si>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</si>
  <si>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</si>
  <si>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</si>
  <si>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</si>
  <si>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</si>
  <si>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</si>
  <si>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</si>
  <si>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</si>
  <si>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</si>
  <si>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</si>
  <si>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</si>
  <si>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</si>
  <si>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</si>
  <si>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</si>
  <si>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</si>
  <si>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</si>
  <si>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</si>
  <si>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</si>
  <si>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</si>
  <si>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</si>
  <si>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</si>
  <si>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</si>
  <si>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</si>
  <si>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</si>
  <si>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</si>
  <si>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</si>
  <si>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</si>
  <si>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</si>
  <si>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</si>
  <si>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</si>
  <si>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</si>
  <si>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</si>
  <si>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</si>
  <si>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</si>
  <si>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</si>
  <si>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</si>
  <si>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</si>
  <si>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</si>
  <si>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</si>
  <si>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</si>
  <si>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</si>
  <si>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</si>
  <si>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</si>
  <si>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</si>
  <si>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</si>
  <si>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</si>
  <si>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</si>
  <si>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</si>
  <si>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</si>
  <si>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</si>
  <si>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</si>
  <si>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</si>
  <si>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</si>
  <si>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</si>
  <si>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</si>
  <si>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</si>
  <si>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</si>
  <si>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</si>
  <si>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</si>
  <si>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</si>
  <si>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</si>
  <si>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</si>
  <si>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</si>
  <si>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</si>
  <si>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</si>
  <si>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</si>
  <si>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</si>
  <si>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</si>
  <si>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</si>
  <si>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</si>
  <si>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</si>
  <si>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</si>
  <si>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</si>
  <si>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</si>
  <si>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</si>
  <si>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</si>
  <si>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</si>
  <si>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</si>
  <si>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</si>
  <si>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</si>
  <si>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</si>
  <si>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</si>
  <si>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</si>
  <si>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</si>
  <si>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</si>
  <si>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</si>
  <si>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</si>
  <si>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</si>
  <si>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</si>
  <si>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</si>
  <si>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</si>
  <si>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</si>
  <si>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</si>
  <si>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</si>
  <si>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</si>
  <si>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</si>
  <si>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</si>
  <si>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</si>
  <si>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</si>
  <si>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</si>
  <si>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</si>
  <si>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</si>
  <si>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</si>
  <si>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</si>
  <si>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</si>
  <si>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</si>
  <si>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</si>
  <si>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</si>
  <si>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</si>
  <si>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</si>
  <si>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</si>
  <si>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</si>
  <si>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</si>
  <si>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</si>
  <si>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</si>
  <si>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</si>
  <si>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</si>
  <si>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</si>
  <si>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</si>
  <si>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</si>
  <si>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</si>
  <si>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</si>
  <si>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</si>
  <si>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</si>
  <si>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</si>
  <si>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</si>
  <si>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</si>
  <si>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</si>
  <si>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</si>
  <si>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</si>
  <si>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</si>
  <si>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</si>
  <si>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</si>
  <si>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</si>
  <si>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</si>
  <si>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</si>
  <si>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</si>
  <si>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</si>
  <si>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</si>
  <si>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</si>
  <si>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</si>
  <si>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</si>
  <si>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</si>
  <si>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</si>
  <si>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</si>
  <si>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</si>
  <si>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</si>
  <si>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</si>
  <si>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</si>
  <si>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</si>
  <si>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</si>
  <si>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</si>
  <si>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</si>
  <si>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</si>
  <si>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</si>
  <si>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</si>
  <si>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</si>
  <si>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</si>
  <si>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</si>
  <si>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</si>
  <si>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</si>
  <si>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</si>
  <si>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</si>
  <si>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</si>
  <si>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</si>
  <si>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</si>
  <si>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</si>
  <si>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</si>
  <si>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</si>
  <si>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</si>
  <si>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</si>
  <si>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</si>
  <si>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</si>
  <si>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</si>
  <si>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</si>
  <si>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</si>
  <si>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</si>
  <si>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</si>
  <si>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</si>
  <si>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</si>
  <si>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</si>
  <si>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</si>
  <si>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</si>
  <si>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</si>
  <si>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</si>
  <si>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</si>
  <si>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</si>
  <si>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</si>
  <si>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</si>
  <si>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</si>
  <si>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</si>
  <si>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</si>
  <si>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</si>
  <si>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</si>
  <si>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</si>
  <si>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</si>
  <si>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</si>
  <si>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</si>
  <si>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</si>
  <si>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</si>
  <si>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</si>
  <si>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</si>
  <si>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</si>
  <si>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</si>
  <si>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</si>
  <si>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</si>
  <si>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</si>
  <si>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</si>
  <si>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</si>
  <si>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</si>
  <si>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</si>
  <si>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</si>
  <si>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</si>
  <si>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</si>
  <si>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</si>
  <si>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</si>
  <si>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</si>
  <si>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</si>
  <si>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</si>
  <si>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</si>
  <si>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</si>
  <si>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</si>
  <si>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</si>
  <si>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</si>
  <si>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</si>
  <si>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</si>
  <si>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</si>
  <si>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</si>
  <si>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</si>
  <si>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</si>
  <si>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</si>
  <si>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</si>
  <si>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</si>
  <si>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</si>
  <si>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</si>
  <si>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</si>
  <si>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</si>
  <si>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</si>
  <si>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</si>
  <si>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</si>
  <si>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</si>
  <si>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</si>
  <si>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</si>
  <si>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</si>
  <si>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</si>
  <si>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</si>
  <si>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</si>
  <si>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</si>
  <si>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</si>
  <si>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</si>
  <si>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</si>
  <si>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</si>
  <si>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</si>
  <si>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</si>
  <si>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</si>
  <si>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</si>
  <si>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</si>
  <si>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</si>
  <si>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</si>
  <si>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</si>
  <si>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</si>
  <si>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</si>
  <si>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</si>
  <si>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</si>
  <si>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</si>
  <si>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</si>
  <si>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</si>
  <si>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</si>
  <si>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</si>
  <si>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</si>
  <si>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</si>
  <si>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</si>
  <si>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</si>
  <si>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</si>
  <si>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</si>
  <si>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</si>
  <si>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</si>
  <si>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</si>
  <si>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</si>
  <si>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</si>
  <si>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</si>
  <si>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</si>
  <si>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</si>
  <si>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</si>
  <si>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</si>
  <si>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</si>
  <si>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</si>
  <si>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</si>
  <si>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</si>
  <si>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</si>
  <si>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</si>
  <si>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</si>
  <si>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</si>
  <si>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</si>
  <si>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</si>
  <si>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</si>
  <si>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</si>
  <si>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</si>
  <si>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</si>
  <si>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</si>
  <si>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</si>
  <si>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</si>
  <si>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</si>
  <si>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</si>
  <si>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</si>
  <si>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</si>
  <si>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</si>
  <si>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</si>
  <si>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</si>
  <si>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</si>
  <si>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</si>
  <si>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</si>
  <si>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</si>
  <si>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</si>
  <si>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</si>
  <si>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</si>
  <si>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</si>
  <si>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</si>
  <si>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</si>
  <si>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</si>
  <si>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</si>
  <si>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</si>
  <si>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</si>
  <si>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</si>
  <si>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</si>
  <si>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</si>
  <si>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</si>
  <si>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</si>
  <si>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</si>
  <si>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</si>
  <si>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</si>
  <si>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</si>
  <si>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</si>
  <si>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</si>
  <si>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</si>
  <si>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</si>
  <si>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</si>
  <si>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</si>
  <si>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</si>
  <si>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</si>
  <si>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</si>
  <si>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</si>
  <si>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</si>
  <si>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</si>
  <si>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</si>
  <si>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</si>
  <si>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</si>
  <si>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</si>
  <si>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</si>
  <si>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</si>
  <si>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</si>
  <si>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</si>
  <si>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</si>
  <si>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</si>
  <si>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</si>
  <si>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</si>
  <si>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</si>
  <si>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</si>
  <si>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</si>
  <si>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</si>
  <si>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</si>
  <si>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</si>
  <si>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</si>
  <si>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</si>
  <si>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</si>
  <si>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</si>
  <si>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</si>
  <si>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</si>
  <si>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</si>
  <si>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</si>
  <si>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</si>
  <si>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</si>
  <si>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</si>
  <si>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</si>
  <si>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</si>
  <si>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</si>
  <si>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</si>
  <si>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</si>
  <si>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</si>
  <si>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</si>
  <si>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</si>
  <si>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</si>
  <si>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</si>
  <si>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</si>
  <si>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</si>
  <si>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</si>
  <si>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</si>
  <si>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</si>
  <si>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</si>
  <si>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</si>
  <si>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</si>
  <si>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</si>
  <si>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</si>
  <si>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</si>
  <si>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</si>
  <si>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</si>
  <si>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</si>
  <si>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</si>
  <si>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</si>
  <si>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</si>
  <si>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</si>
  <si>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</si>
  <si>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</si>
  <si>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</si>
  <si>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</si>
  <si>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</si>
  <si>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</si>
  <si>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</si>
  <si>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</si>
  <si>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</si>
  <si>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</si>
  <si>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</si>
  <si>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</si>
  <si>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</si>
  <si>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</si>
  <si>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</si>
  <si>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</si>
  <si>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</si>
  <si>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</si>
  <si>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</si>
  <si>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</si>
  <si>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</si>
  <si>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</si>
  <si>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</si>
  <si>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</si>
  <si>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</si>
  <si>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</si>
  <si>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</si>
  <si>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</si>
  <si>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</si>
  <si>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</si>
  <si>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</si>
  <si>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</si>
  <si>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</si>
  <si>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</si>
  <si>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</si>
  <si>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</si>
  <si>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</si>
  <si>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</si>
  <si>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</si>
  <si>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</si>
  <si>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</si>
  <si>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</si>
  <si>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</si>
  <si>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</si>
  <si>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</si>
  <si>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</si>
  <si>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</si>
  <si>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</si>
  <si>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</si>
  <si>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</si>
  <si>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</si>
  <si>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</si>
  <si>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</si>
  <si>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</si>
  <si>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</si>
  <si>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</si>
  <si>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</si>
  <si>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</si>
  <si>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</si>
  <si>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</si>
  <si>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</si>
  <si>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</si>
  <si>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</si>
  <si>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</si>
  <si>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</si>
  <si>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</si>
  <si>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</si>
  <si>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</si>
  <si>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</si>
  <si>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</si>
  <si>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</si>
  <si>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</si>
  <si>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</si>
  <si>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</si>
  <si>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</si>
  <si>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</si>
  <si>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</si>
  <si>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</si>
  <si>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</si>
  <si>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</si>
  <si>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</si>
  <si>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</si>
  <si>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</si>
  <si>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</si>
  <si>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</si>
  <si>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</si>
  <si>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</si>
  <si>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</si>
  <si>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</si>
  <si>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</si>
  <si>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</si>
  <si>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</si>
  <si>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</si>
  <si>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</si>
  <si>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</si>
  <si>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</si>
  <si>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</si>
  <si>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</si>
  <si>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</si>
  <si>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</si>
  <si>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</si>
  <si>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</si>
  <si>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</si>
  <si>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</si>
  <si>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</si>
  <si>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</si>
  <si>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</si>
  <si>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</si>
  <si>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</si>
  <si>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</si>
  <si>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</si>
  <si>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</si>
  <si>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</si>
  <si>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</si>
  <si>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</si>
  <si>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</si>
  <si>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</si>
  <si>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</si>
  <si>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</si>
  <si>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</si>
  <si>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</si>
  <si>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</si>
  <si>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</si>
  <si>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</si>
  <si>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</si>
  <si>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</si>
  <si>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</si>
  <si>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</si>
  <si>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</si>
  <si>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</si>
  <si>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</si>
  <si>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</si>
  <si>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</si>
  <si>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</si>
  <si>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</si>
  <si>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</si>
  <si>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</si>
  <si>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</si>
  <si>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</si>
  <si>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</si>
  <si>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</si>
  <si>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</si>
  <si>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</si>
  <si>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</si>
  <si>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</si>
  <si>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</si>
  <si>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</si>
  <si>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</si>
  <si>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</si>
  <si>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</si>
  <si>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</si>
  <si>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</si>
  <si>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</si>
  <si>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</si>
  <si>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</si>
  <si>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</si>
  <si>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</si>
  <si>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</si>
  <si>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</si>
  <si>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</si>
  <si>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</si>
  <si>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</si>
  <si>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</si>
  <si>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</si>
  <si>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</si>
  <si>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</si>
  <si>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</si>
  <si>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</si>
  <si>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</si>
  <si>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</si>
  <si>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</si>
  <si>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</si>
  <si>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</si>
  <si>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</si>
  <si>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</si>
  <si>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</si>
  <si>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</si>
  <si>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</si>
  <si>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</si>
  <si>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</si>
  <si>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</si>
  <si>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</si>
  <si>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</si>
  <si>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</si>
  <si>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</si>
  <si>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</si>
  <si>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</si>
  <si>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</si>
  <si>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</si>
  <si>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</si>
  <si>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</si>
  <si>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</si>
  <si>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</si>
  <si>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</si>
  <si>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</si>
  <si>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</si>
  <si>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</si>
  <si>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</si>
  <si>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</si>
  <si>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</si>
  <si>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</si>
  <si>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</si>
  <si>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</si>
  <si>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</si>
  <si>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</si>
  <si>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</si>
  <si>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</si>
  <si>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</si>
  <si>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</si>
  <si>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</si>
  <si>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</si>
  <si>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</si>
  <si>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</si>
  <si>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</si>
  <si>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</si>
  <si>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</si>
  <si>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</si>
  <si>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</si>
  <si>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</si>
  <si>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</si>
  <si>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</si>
  <si>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</si>
  <si>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</si>
  <si>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</si>
  <si>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</si>
  <si>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</si>
  <si>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</si>
  <si>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</si>
  <si>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</si>
  <si>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</si>
  <si>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</si>
  <si>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</si>
  <si>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</si>
  <si>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</si>
  <si>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</si>
  <si>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</si>
  <si>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</si>
  <si>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</si>
  <si>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</si>
  <si>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</si>
  <si>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</si>
  <si>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</si>
  <si>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</si>
  <si>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</si>
  <si>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</si>
  <si>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</si>
  <si>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</si>
  <si>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</si>
  <si>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</si>
  <si>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</si>
  <si>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</si>
  <si>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</si>
  <si>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</si>
  <si>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</si>
  <si>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</si>
  <si>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</si>
  <si>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</si>
  <si>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</si>
  <si>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</si>
  <si>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</si>
  <si>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</si>
  <si>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</si>
  <si>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</si>
  <si>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</si>
  <si>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</si>
  <si>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</si>
  <si>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</si>
  <si>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</si>
  <si>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</si>
  <si>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</si>
  <si>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</si>
  <si>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</si>
  <si>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</si>
  <si>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</si>
  <si>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</si>
  <si>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</si>
  <si>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</si>
  <si>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</si>
  <si>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</si>
  <si>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</si>
  <si>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</si>
  <si>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</si>
  <si>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</si>
  <si>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</si>
  <si>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</si>
  <si>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</si>
  <si>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</si>
  <si>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</si>
  <si>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</si>
  <si>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</si>
  <si>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</si>
  <si>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</si>
  <si>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</si>
  <si>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</si>
  <si>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</si>
  <si>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</si>
  <si>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</si>
  <si>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</si>
  <si>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</si>
  <si>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</si>
  <si>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</si>
  <si>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</si>
  <si>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</si>
  <si>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</si>
  <si>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</si>
  <si>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</si>
  <si>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</si>
  <si>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</si>
  <si>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</si>
  <si>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</si>
  <si>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</si>
  <si>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</si>
  <si>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</si>
  <si>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</si>
  <si>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</si>
  <si>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</si>
  <si>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</si>
  <si>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</si>
  <si>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</si>
  <si>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</si>
  <si>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</si>
  <si>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</si>
  <si>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</si>
  <si>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</si>
  <si>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</si>
  <si>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</si>
  <si>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</si>
  <si>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</si>
  <si>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</si>
  <si>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</si>
  <si>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</si>
  <si>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</si>
  <si>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</si>
  <si>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</si>
  <si>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</si>
  <si>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</si>
  <si>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</si>
  <si>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</si>
  <si>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</si>
  <si>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</si>
  <si>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</si>
  <si>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</si>
  <si>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</si>
  <si>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</si>
  <si>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</si>
  <si>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</si>
  <si>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</si>
  <si>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</si>
  <si>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</si>
  <si>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</si>
  <si>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</si>
  <si>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</si>
  <si>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</si>
  <si>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</si>
  <si>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</si>
  <si>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</si>
  <si>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</si>
  <si>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</si>
  <si>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</si>
  <si>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</si>
  <si>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</si>
  <si>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</si>
  <si>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</si>
  <si>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</si>
  <si>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</si>
  <si>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</si>
  <si>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</si>
  <si>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</si>
  <si>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</si>
  <si>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</si>
  <si>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</si>
  <si>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</si>
  <si>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</si>
  <si>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</si>
  <si>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</si>
  <si>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</si>
  <si>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</si>
  <si>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</si>
  <si>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</si>
  <si>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</si>
  <si>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</si>
  <si>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</si>
  <si>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</si>
  <si>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</si>
  <si>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</si>
  <si>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</si>
  <si>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</si>
  <si>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</si>
  <si>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</si>
  <si>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</si>
  <si>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</si>
  <si>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</si>
  <si>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</si>
  <si>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</si>
  <si>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</si>
  <si>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</si>
  <si>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</si>
  <si>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</si>
  <si>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</si>
  <si>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</si>
  <si>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</si>
  <si>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</si>
  <si>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</si>
  <si>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</si>
  <si>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</si>
  <si>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</si>
  <si>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</si>
  <si>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</si>
  <si>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</si>
  <si>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</si>
  <si>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</si>
  <si>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</si>
  <si>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</si>
  <si>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</si>
  <si>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</si>
  <si>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</si>
  <si>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</si>
  <si>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</si>
  <si>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</si>
  <si>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</si>
  <si>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</si>
  <si>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</si>
  <si>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</si>
  <si>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</si>
  <si>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</si>
  <si>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</si>
  <si>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</si>
  <si>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</si>
  <si>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</si>
  <si>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</si>
  <si>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</si>
  <si>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</si>
  <si>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</si>
  <si>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</si>
  <si>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</si>
  <si>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</si>
  <si>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</si>
  <si>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</si>
  <si>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</si>
  <si>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</si>
  <si>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</si>
  <si>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</si>
  <si>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</si>
  <si>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</si>
  <si>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</si>
  <si>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</si>
  <si>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</si>
  <si>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</si>
  <si>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</si>
  <si>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</si>
  <si>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</si>
  <si>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</si>
  <si>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</si>
  <si>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</si>
  <si>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</si>
  <si>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</si>
  <si>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</si>
  <si>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</si>
  <si>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</si>
  <si>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</si>
  <si>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</si>
  <si>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</si>
  <si>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</si>
  <si>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</si>
  <si>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</si>
  <si>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</si>
  <si>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</si>
  <si>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</si>
  <si>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</si>
  <si>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</si>
  <si>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</si>
  <si>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</si>
  <si>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</si>
  <si>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</si>
  <si>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</si>
  <si>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</si>
  <si>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</si>
  <si>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</si>
  <si>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</si>
  <si>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</si>
  <si>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</si>
  <si>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</si>
  <si>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</si>
  <si>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</si>
  <si>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</si>
  <si>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</si>
  <si>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</si>
  <si>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</si>
  <si>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</si>
  <si>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</si>
  <si>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</si>
  <si>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</si>
  <si>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</si>
  <si>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</si>
  <si>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</si>
  <si>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</si>
  <si>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</si>
  <si>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</si>
  <si>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</si>
  <si>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</si>
  <si>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</si>
  <si>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</si>
  <si>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</si>
  <si>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</si>
  <si>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</si>
  <si>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</si>
  <si>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</si>
  <si>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</si>
  <si>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</si>
  <si>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</si>
  <si>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</si>
  <si>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</si>
  <si>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</si>
  <si>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</si>
  <si>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</si>
  <si>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</si>
  <si>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</si>
  <si>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</si>
  <si>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</si>
  <si>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</si>
  <si>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</si>
  <si>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</si>
  <si>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</si>
  <si>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</si>
  <si>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</si>
  <si>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</si>
  <si>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</si>
  <si>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</si>
  <si>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</si>
  <si>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</si>
  <si>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</si>
  <si>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</si>
  <si>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</si>
  <si>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</si>
  <si>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</si>
  <si>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</si>
  <si>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</si>
  <si>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</si>
  <si>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</si>
  <si>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</si>
  <si>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</si>
  <si>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</si>
  <si>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</si>
  <si>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</si>
  <si>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</si>
  <si>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</si>
  <si>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</si>
  <si>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</si>
  <si>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</si>
  <si>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</si>
  <si>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</si>
  <si>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</si>
  <si>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</si>
  <si>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</si>
  <si>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</si>
  <si>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</si>
  <si>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</si>
  <si>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</si>
  <si>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</si>
  <si>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</si>
  <si>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</si>
  <si>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</si>
  <si>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</si>
  <si>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</si>
  <si>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</si>
  <si>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</si>
  <si>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</si>
  <si>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</si>
  <si>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</si>
  <si>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</si>
  <si>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</si>
  <si>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</si>
  <si>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</si>
  <si>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</si>
  <si>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</si>
  <si>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</si>
  <si>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</si>
  <si>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</si>
  <si>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</si>
  <si>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</si>
  <si>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</si>
  <si>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</si>
  <si>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</si>
  <si>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</si>
  <si>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</si>
  <si>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</si>
  <si>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</si>
  <si>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</si>
  <si>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</si>
  <si>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</si>
  <si>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</si>
  <si>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</si>
  <si>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</si>
  <si>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</si>
  <si>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</si>
  <si>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</si>
  <si>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</si>
  <si>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</si>
  <si>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</si>
  <si>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</si>
  <si>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</si>
  <si>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</si>
  <si>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</si>
  <si>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</si>
  <si>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</si>
  <si>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</si>
  <si>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</si>
  <si>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</si>
  <si>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</si>
  <si>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</si>
  <si>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</si>
  <si>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</si>
  <si>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</si>
  <si>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</si>
  <si>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</si>
  <si>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</si>
  <si>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</si>
  <si>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</si>
  <si>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</si>
  <si>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</si>
  <si>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</si>
  <si>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</si>
  <si>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</si>
  <si>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</si>
  <si>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</si>
  <si>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</si>
  <si>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</si>
  <si>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</si>
  <si>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</si>
  <si>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</si>
  <si>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</si>
  <si>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</si>
  <si>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</si>
  <si>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</si>
  <si>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</si>
  <si>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</si>
  <si>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</si>
  <si>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</si>
  <si>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</si>
  <si>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</si>
  <si>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</si>
  <si>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</si>
  <si>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</si>
  <si>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</si>
  <si>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</si>
  <si>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</si>
  <si>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</si>
  <si>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</si>
  <si>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</si>
  <si>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</si>
  <si>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</si>
  <si>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</si>
  <si>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</si>
  <si>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</si>
  <si>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</si>
  <si>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</si>
  <si>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</si>
  <si>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</si>
  <si>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</si>
  <si>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</si>
  <si>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</si>
  <si>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</si>
  <si>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</si>
  <si>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</si>
  <si>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</si>
  <si>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</si>
  <si>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</si>
  <si>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</si>
  <si>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</si>
  <si>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</si>
  <si>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</si>
  <si>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</si>
  <si>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</si>
  <si>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</si>
  <si>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</si>
  <si>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</si>
  <si>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</si>
  <si>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</si>
  <si>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</si>
  <si>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</si>
  <si>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</si>
  <si>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</si>
  <si>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</si>
  <si>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</si>
  <si>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</si>
  <si>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</si>
  <si>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</si>
  <si>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</si>
  <si>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</si>
  <si>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</si>
  <si>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</si>
  <si>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</si>
  <si>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</si>
  <si>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</si>
  <si>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</si>
  <si>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</si>
  <si>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</si>
  <si>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</si>
  <si>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</si>
  <si>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</si>
  <si>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</si>
  <si>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</si>
  <si>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</si>
  <si>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</si>
  <si>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</si>
  <si>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</si>
  <si>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</si>
  <si>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</si>
  <si>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</si>
  <si>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</si>
  <si>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</si>
  <si>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</si>
  <si>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</si>
  <si>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</si>
  <si>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</si>
  <si>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</si>
  <si>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</si>
  <si>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</si>
  <si>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</si>
  <si>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</si>
  <si>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</si>
  <si>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</si>
  <si>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</si>
  <si>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</si>
  <si>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</si>
  <si>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</si>
  <si>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</si>
  <si>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</si>
  <si>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</si>
  <si>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</si>
  <si>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</si>
  <si>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</si>
  <si>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</si>
  <si>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</si>
  <si>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</si>
  <si>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</si>
  <si>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</si>
  <si>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</si>
  <si>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</si>
  <si>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</si>
  <si>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</si>
  <si>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</si>
  <si>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</si>
  <si>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</si>
  <si>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</si>
  <si>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</si>
  <si>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</si>
  <si>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</si>
  <si>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</si>
  <si>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</si>
  <si>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</si>
  <si>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</si>
  <si>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</si>
  <si>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</si>
  <si>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</si>
  <si>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</si>
  <si>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</si>
  <si>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</si>
  <si>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</si>
  <si>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</si>
  <si>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</si>
  <si>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</si>
  <si>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</si>
  <si>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</si>
  <si>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</si>
  <si>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</si>
  <si>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</si>
  <si>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</si>
  <si>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</si>
  <si>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</si>
  <si>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</si>
  <si>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</si>
  <si>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</si>
  <si>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</si>
  <si>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</si>
  <si>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</si>
  <si>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</si>
  <si>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</si>
  <si>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</si>
  <si>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</si>
  <si>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</si>
  <si>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</si>
  <si>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</si>
  <si>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</si>
  <si>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</si>
  <si>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</si>
  <si>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</si>
  <si>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</si>
  <si>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</si>
  <si>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</si>
  <si>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</si>
  <si>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</si>
  <si>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</si>
  <si>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</si>
  <si>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</si>
  <si>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</si>
  <si>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</si>
  <si>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</si>
  <si>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</si>
  <si>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</si>
  <si>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</si>
  <si>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</si>
  <si>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</si>
  <si>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</si>
  <si>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</si>
  <si>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</si>
  <si>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</si>
  <si>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</si>
  <si>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</si>
  <si>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</si>
  <si>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</si>
  <si>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</si>
  <si>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</si>
  <si>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</si>
  <si>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</si>
  <si>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</si>
  <si>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</si>
  <si>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</si>
  <si>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</si>
  <si>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</si>
  <si>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</si>
  <si>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</si>
  <si>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</si>
  <si>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</si>
  <si>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</si>
  <si>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</si>
  <si>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</si>
  <si>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</si>
  <si>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</si>
  <si>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</si>
  <si>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</si>
  <si>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</si>
  <si>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</si>
  <si>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</si>
  <si>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</si>
  <si>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</si>
  <si>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</si>
  <si>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</si>
  <si>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</si>
  <si>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</si>
  <si>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</si>
  <si>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</si>
  <si>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</si>
  <si>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</si>
  <si>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</si>
  <si>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</si>
  <si>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</si>
  <si>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</si>
  <si>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</si>
  <si>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</si>
  <si>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</si>
  <si>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</si>
  <si>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</si>
  <si>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</si>
  <si>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</si>
  <si>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</si>
  <si>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</si>
  <si>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</si>
  <si>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</si>
  <si>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</si>
  <si>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</si>
  <si>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</si>
  <si>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</si>
  <si>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</si>
  <si>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</si>
  <si>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</si>
  <si>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</si>
  <si>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</si>
  <si>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</si>
  <si>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</si>
  <si>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</si>
  <si>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</si>
  <si>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</si>
  <si>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</si>
  <si>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</si>
  <si>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</si>
  <si>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</si>
  <si>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</si>
  <si>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</si>
  <si>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</si>
  <si>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</si>
  <si>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</si>
  <si>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</si>
  <si>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</si>
  <si>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</si>
  <si>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</si>
  <si>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</si>
  <si>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</si>
  <si>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</si>
  <si>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</si>
  <si>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</si>
  <si>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</si>
  <si>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</si>
  <si>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</si>
  <si>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</si>
  <si>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</si>
  <si>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</si>
  <si>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</si>
  <si>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</si>
  <si>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</si>
  <si>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</si>
  <si>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</si>
  <si>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</si>
  <si>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</si>
  <si>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</si>
  <si>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</si>
  <si>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</si>
  <si>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</si>
  <si>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</si>
  <si>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</si>
  <si>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</si>
  <si>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</si>
  <si>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</si>
  <si>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</si>
  <si>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</si>
  <si>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</si>
  <si>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</si>
  <si>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</si>
  <si>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</si>
  <si>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</si>
  <si>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</si>
  <si>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</si>
  <si>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</si>
  <si>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</si>
  <si>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</si>
  <si>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</si>
  <si>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</si>
  <si>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</si>
  <si>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</si>
  <si>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</si>
  <si>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</si>
  <si>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</si>
  <si>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</si>
  <si>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</si>
  <si>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</si>
  <si>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</si>
  <si>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</si>
  <si>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</si>
  <si>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</si>
  <si>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</si>
  <si>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</si>
  <si>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</si>
  <si>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</si>
  <si>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</si>
  <si>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</si>
  <si>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</si>
  <si>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</si>
  <si>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</si>
  <si>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</si>
  <si>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</si>
  <si>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</si>
  <si>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</si>
  <si>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</si>
  <si>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</si>
  <si>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</si>
  <si>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</si>
  <si>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</si>
  <si>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</si>
  <si>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</si>
  <si>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</si>
  <si>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</si>
  <si>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</si>
  <si>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</si>
  <si>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</si>
  <si>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</si>
  <si>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</si>
  <si>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</si>
  <si>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</si>
  <si>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</si>
  <si>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</si>
  <si>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</si>
  <si>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</si>
  <si>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</si>
  <si>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</si>
  <si>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</si>
  <si>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</si>
  <si>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</si>
  <si>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</si>
  <si>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</si>
  <si>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</si>
  <si>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</si>
  <si>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</si>
  <si>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</si>
  <si>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</si>
  <si>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</si>
  <si>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</si>
  <si>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</si>
  <si>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</si>
  <si>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</si>
  <si>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</si>
  <si>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</si>
  <si>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</si>
  <si>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</si>
  <si>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</si>
  <si>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</si>
  <si>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</si>
  <si>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</si>
  <si>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</si>
  <si>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</si>
  <si>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</si>
  <si>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</si>
  <si>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</si>
  <si>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</si>
  <si>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</si>
  <si>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</si>
  <si>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</si>
  <si>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</si>
  <si>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</si>
  <si>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</si>
  <si>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</si>
  <si>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</si>
  <si>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</si>
  <si>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</si>
  <si>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</si>
  <si>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</si>
  <si>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</si>
  <si>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</si>
  <si>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</si>
  <si>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</si>
  <si>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</si>
  <si>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</si>
  <si>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</si>
  <si>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</si>
  <si>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</si>
  <si>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</si>
  <si>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</si>
  <si>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</si>
  <si>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</si>
  <si>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</si>
  <si>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</si>
  <si>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</si>
  <si>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</si>
  <si>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</si>
  <si>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</si>
  <si>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</si>
  <si>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</si>
  <si>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</si>
  <si>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</si>
  <si>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</si>
  <si>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</si>
  <si>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</si>
  <si>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</si>
  <si>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</si>
  <si>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</si>
  <si>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</si>
  <si>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</si>
  <si>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</si>
  <si>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</si>
  <si>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</si>
  <si>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</si>
  <si>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</si>
  <si>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</si>
  <si>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</si>
  <si>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</si>
  <si>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</si>
  <si>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</si>
  <si>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</si>
  <si>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</si>
  <si>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</si>
  <si>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</si>
  <si>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</si>
  <si>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</si>
  <si>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</si>
  <si>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</si>
  <si>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</si>
  <si>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</si>
  <si>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</si>
  <si>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</si>
  <si>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</si>
  <si>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</si>
  <si>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</si>
  <si>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</si>
  <si>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</si>
  <si>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</si>
  <si>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</si>
  <si>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</si>
  <si>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</si>
  <si>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</si>
  <si>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</si>
  <si>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</si>
  <si>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</si>
  <si>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</si>
  <si>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</si>
  <si>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</si>
  <si>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</si>
  <si>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</si>
  <si>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</si>
  <si>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</si>
  <si>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</si>
  <si>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</si>
  <si>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</si>
  <si>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</si>
  <si>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</si>
  <si>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</si>
  <si>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</si>
  <si>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</si>
  <si>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</si>
  <si>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</si>
  <si>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</si>
  <si>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</si>
  <si>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</si>
  <si>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</si>
  <si>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</si>
  <si>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</si>
  <si>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</si>
  <si>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</si>
  <si>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</si>
  <si>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</si>
  <si>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</si>
  <si>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</si>
  <si>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</si>
  <si>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</si>
  <si>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</si>
  <si>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</si>
  <si>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</si>
  <si>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</si>
  <si>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</si>
  <si>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</si>
  <si>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</si>
  <si>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</si>
  <si>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</si>
  <si>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</si>
  <si>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</si>
  <si>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</si>
  <si>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</si>
  <si>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</si>
  <si>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</si>
  <si>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</si>
  <si>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</si>
  <si>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</si>
  <si>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</si>
  <si>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</si>
  <si>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</si>
  <si>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</si>
  <si>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</si>
  <si>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</si>
  <si>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</si>
  <si>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</si>
  <si>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</si>
  <si>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</si>
  <si>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</si>
  <si>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</si>
  <si>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</si>
  <si>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</si>
  <si>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</si>
  <si>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</si>
  <si>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</si>
  <si>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</si>
  <si>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</si>
  <si>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</si>
  <si>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</si>
  <si>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</si>
  <si>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</si>
  <si>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</si>
  <si>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</si>
  <si>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</si>
  <si>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</si>
  <si>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</si>
  <si>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</si>
  <si>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</si>
  <si>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</si>
  <si>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</si>
  <si>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</si>
  <si>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</si>
  <si>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</si>
  <si>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</si>
  <si>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</si>
  <si>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</si>
  <si>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</si>
  <si>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</si>
  <si>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</si>
  <si>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</si>
  <si>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</si>
  <si>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</si>
  <si>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</si>
  <si>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</si>
  <si>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</si>
  <si>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</si>
  <si>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</si>
  <si>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</si>
  <si>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</si>
  <si>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</si>
  <si>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</si>
  <si>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</si>
  <si>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</si>
  <si>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</si>
  <si>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</si>
  <si>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</si>
  <si>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</si>
  <si>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</si>
  <si>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</si>
  <si>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</si>
  <si>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</si>
  <si>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</si>
  <si>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</si>
  <si>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</si>
  <si>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</si>
  <si>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</si>
  <si>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</si>
  <si>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</si>
  <si>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</si>
  <si>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</si>
  <si>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</si>
  <si>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</si>
  <si>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</si>
  <si>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</si>
  <si>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</si>
  <si>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</si>
  <si>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</si>
  <si>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</si>
  <si>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</si>
  <si>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</si>
  <si>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</si>
  <si>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</si>
  <si>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</si>
  <si>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</si>
  <si>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</si>
  <si>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</si>
  <si>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</si>
  <si>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</si>
  <si>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</si>
  <si>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</si>
  <si>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</si>
  <si>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</si>
  <si>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</si>
  <si>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</si>
  <si>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</si>
  <si>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</si>
  <si>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</si>
  <si>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</si>
  <si>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</si>
  <si>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</si>
  <si>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</si>
  <si>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</si>
  <si>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</si>
  <si>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</si>
  <si>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</si>
  <si>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</si>
  <si>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</si>
  <si>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</si>
  <si>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</si>
  <si>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</si>
  <si>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</si>
  <si>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</si>
  <si>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</si>
  <si>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</si>
  <si>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</si>
  <si>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</si>
  <si>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</si>
  <si>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</si>
  <si>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</si>
  <si>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</si>
  <si>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</si>
  <si>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</si>
  <si>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</si>
  <si>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</si>
  <si>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</si>
  <si>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</si>
  <si>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</si>
  <si>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</si>
  <si>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</si>
  <si>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</si>
  <si>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</si>
  <si>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</si>
  <si>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</si>
  <si>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</si>
  <si>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</si>
  <si>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</si>
  <si>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</si>
  <si>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</si>
  <si>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</si>
  <si>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</si>
  <si>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</si>
  <si>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</si>
  <si>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</si>
  <si>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</si>
  <si>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</si>
  <si>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</si>
  <si>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</si>
  <si>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</si>
  <si>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</si>
  <si>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</si>
  <si>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</si>
  <si>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</si>
  <si>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</si>
  <si>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</si>
  <si>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</si>
  <si>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</si>
  <si>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</si>
  <si>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</si>
  <si>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</si>
  <si>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</si>
  <si>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</si>
  <si>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</si>
  <si>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</si>
  <si>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</si>
  <si>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</si>
  <si>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</si>
  <si>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</si>
  <si>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</si>
  <si>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</si>
  <si>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</si>
  <si>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</si>
  <si>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</si>
  <si>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</si>
  <si>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</si>
  <si>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</si>
  <si>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</si>
  <si>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</si>
  <si>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</si>
  <si>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</si>
  <si>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</si>
  <si>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</si>
  <si>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</si>
  <si>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</si>
  <si>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</si>
  <si>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</si>
  <si>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</si>
  <si>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</si>
  <si>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</si>
  <si>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</si>
  <si>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</si>
  <si>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</si>
  <si>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</si>
  <si>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</si>
  <si>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</si>
  <si>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</si>
  <si>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</si>
  <si>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</si>
  <si>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</si>
  <si>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</si>
  <si>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</si>
  <si>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</si>
  <si>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</si>
  <si>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</si>
  <si>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</si>
  <si>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</si>
  <si>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</si>
  <si>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</si>
  <si>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</si>
  <si>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</si>
  <si>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</si>
  <si>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</si>
  <si>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</si>
  <si>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</si>
  <si>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</si>
  <si>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</si>
  <si>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</si>
  <si>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</si>
  <si>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</si>
  <si>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</si>
  <si>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</si>
  <si>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</si>
  <si>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</si>
  <si>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</si>
  <si>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</si>
  <si>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</si>
  <si>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</si>
  <si>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</si>
  <si>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</si>
  <si>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</si>
  <si>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</si>
  <si>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</si>
  <si>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</si>
  <si>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</si>
  <si>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</si>
  <si>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</si>
  <si>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</si>
  <si>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</si>
  <si>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</si>
  <si>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</si>
  <si>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</si>
  <si>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</si>
  <si>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</si>
  <si>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</si>
  <si>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</si>
  <si>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</si>
  <si>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</si>
  <si>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</si>
  <si>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</si>
  <si>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</si>
  <si>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</si>
  <si>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</si>
  <si>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</si>
  <si>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</si>
  <si>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</si>
  <si>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</si>
  <si>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</si>
  <si>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</si>
  <si>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</si>
  <si>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</si>
  <si>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</si>
  <si>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</si>
  <si>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</si>
  <si>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</si>
  <si>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</si>
  <si>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</si>
  <si>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</si>
  <si>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</si>
  <si>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</si>
  <si>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</si>
  <si>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</si>
  <si>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</si>
  <si>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</si>
  <si>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</si>
  <si>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</si>
  <si>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</si>
  <si>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</si>
  <si>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</si>
  <si>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</si>
  <si>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</si>
  <si>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</si>
  <si>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</si>
  <si>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</si>
  <si>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</si>
  <si>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</si>
  <si>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</si>
  <si>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</si>
  <si>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</si>
  <si>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</si>
  <si>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</si>
  <si>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</si>
  <si>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</si>
  <si>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</si>
  <si>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</si>
  <si>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</si>
  <si>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</si>
  <si>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</si>
  <si>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</si>
  <si>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</si>
  <si>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</si>
  <si>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</si>
  <si>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</si>
  <si>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</si>
  <si>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</si>
  <si>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</si>
  <si>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</si>
  <si>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</si>
  <si>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</si>
  <si>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</si>
  <si>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</si>
  <si>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</si>
  <si>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</si>
  <si>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</si>
  <si>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</si>
  <si>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</si>
  <si>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</si>
  <si>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</si>
  <si>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</si>
  <si>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</si>
  <si>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</si>
  <si>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</si>
  <si>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</si>
  <si>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</si>
  <si>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</si>
  <si>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</si>
  <si>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</si>
  <si>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</si>
  <si>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</si>
  <si>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</si>
  <si>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</si>
  <si>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</si>
  <si>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</si>
  <si>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</si>
  <si>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</si>
  <si>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</si>
  <si>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</si>
  <si>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</si>
  <si>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</si>
  <si>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</si>
  <si>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</si>
  <si>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</si>
  <si>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</si>
  <si>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</si>
  <si>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</si>
  <si>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</si>
  <si>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</si>
  <si>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</si>
  <si>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</si>
  <si>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</si>
  <si>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</si>
  <si>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</si>
  <si>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</si>
  <si>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</si>
  <si>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</si>
  <si>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</si>
  <si>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</si>
  <si>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</si>
  <si>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</si>
  <si>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</si>
  <si>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</si>
  <si>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</si>
  <si>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</si>
  <si>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</si>
  <si>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</si>
  <si>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</si>
  <si>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</si>
  <si>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</si>
  <si>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</si>
  <si>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</si>
  <si>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</si>
  <si>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</si>
  <si>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</si>
  <si>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</si>
  <si>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</si>
  <si>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</si>
  <si>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</si>
  <si>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</si>
  <si>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</si>
  <si>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</si>
  <si>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</si>
  <si>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</si>
  <si>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</si>
  <si>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</si>
  <si>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</si>
  <si>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</si>
  <si>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</si>
  <si>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</si>
  <si>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</si>
  <si>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</si>
  <si>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</si>
  <si>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</si>
  <si>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</si>
  <si>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</si>
  <si>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</si>
  <si>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</si>
  <si>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</si>
  <si>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</si>
  <si>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</si>
  <si>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</si>
  <si>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</si>
  <si>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</si>
  <si>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</si>
  <si>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</si>
  <si>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</si>
  <si>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</si>
  <si>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</si>
  <si>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</si>
  <si>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</si>
  <si>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</si>
  <si>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</si>
  <si>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</si>
  <si>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</si>
  <si>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</si>
  <si>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</si>
  <si>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</si>
  <si>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</si>
  <si>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</si>
  <si>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</si>
  <si>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</si>
  <si>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</si>
  <si>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</si>
  <si>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</si>
  <si>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</si>
  <si>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</si>
  <si>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</si>
  <si>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</si>
  <si>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</si>
  <si>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</si>
  <si>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</si>
  <si>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</si>
  <si>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</si>
  <si>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</si>
  <si>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</si>
  <si>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</si>
  <si>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</si>
  <si>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</si>
  <si>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</si>
  <si>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</si>
  <si>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</si>
  <si>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</si>
  <si>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</si>
  <si>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</si>
  <si>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</si>
  <si>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</si>
  <si>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</si>
  <si>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</si>
  <si>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</si>
  <si>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</si>
  <si>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</si>
  <si>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</si>
  <si>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</si>
  <si>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</si>
  <si>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</si>
  <si>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</si>
  <si>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</si>
  <si>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</si>
  <si>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</si>
  <si>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</si>
  <si>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</si>
  <si>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</si>
  <si>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</si>
  <si>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</si>
  <si>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</si>
  <si>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</si>
  <si>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</si>
  <si>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</si>
  <si>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</si>
  <si>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</si>
  <si>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</si>
  <si>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</si>
  <si>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</si>
  <si>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</si>
  <si>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</si>
  <si>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</si>
  <si>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</si>
  <si>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</si>
  <si>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</si>
  <si>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</si>
  <si>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</si>
  <si>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</si>
  <si>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</si>
  <si>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</si>
  <si>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</si>
  <si>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</si>
  <si>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</si>
  <si>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</si>
  <si>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</si>
  <si>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</si>
  <si>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</si>
  <si>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</si>
  <si>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</si>
  <si>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</si>
  <si>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</si>
  <si>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</si>
  <si>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</si>
  <si>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</si>
  <si>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</si>
  <si>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</si>
  <si>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</si>
  <si>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</si>
  <si>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</si>
  <si>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</si>
  <si>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</si>
  <si>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</si>
  <si>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</si>
  <si>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</si>
  <si>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</si>
  <si>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</si>
  <si>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</si>
  <si>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</si>
  <si>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</si>
  <si>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</si>
  <si>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</si>
  <si>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</si>
  <si>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</si>
  <si>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</si>
  <si>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</si>
  <si>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</si>
  <si>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</si>
  <si>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</si>
  <si>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</si>
  <si>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</si>
  <si>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</si>
  <si>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</si>
  <si>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</si>
  <si>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</si>
  <si>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</si>
  <si>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</si>
  <si>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</si>
  <si>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</si>
  <si>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</si>
  <si>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</si>
  <si>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</si>
  <si>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</si>
  <si>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</si>
  <si>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</si>
  <si>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</si>
  <si>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</si>
  <si>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</si>
  <si>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</si>
  <si>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</si>
  <si>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</si>
  <si>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</si>
  <si>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</si>
  <si>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</si>
  <si>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</si>
  <si>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</si>
  <si>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</si>
  <si>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</si>
  <si>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</si>
  <si>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</si>
  <si>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</si>
  <si>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</si>
  <si>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</si>
  <si>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</si>
  <si>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</si>
  <si>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</si>
  <si>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</si>
  <si>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</si>
  <si>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</si>
  <si>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</si>
  <si>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</si>
  <si>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</si>
  <si>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</si>
  <si>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</si>
  <si>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</si>
  <si>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</si>
  <si>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</si>
  <si>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</si>
  <si>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</si>
  <si>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</si>
  <si>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</si>
  <si>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</si>
  <si>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</si>
  <si>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</si>
  <si>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</si>
  <si>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</si>
  <si>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</si>
  <si>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</si>
  <si>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</si>
  <si>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</si>
  <si>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</si>
  <si>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</si>
  <si>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</si>
  <si>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</si>
  <si>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</si>
  <si>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</si>
  <si>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</si>
  <si>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</si>
  <si>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</si>
  <si>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</si>
  <si>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</si>
  <si>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</si>
  <si>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</si>
  <si>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</si>
  <si>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</si>
  <si>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</si>
  <si>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</si>
  <si>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</si>
  <si>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</si>
  <si>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</si>
  <si>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</si>
  <si>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</si>
  <si>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</si>
  <si>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</si>
  <si>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</si>
  <si>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</si>
  <si>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</si>
  <si>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</si>
  <si>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</si>
  <si>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</si>
  <si>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</si>
  <si>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</si>
  <si>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</si>
  <si>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</si>
  <si>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</si>
  <si>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</si>
  <si>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</si>
  <si>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</si>
  <si>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</si>
  <si>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</si>
  <si>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</si>
  <si>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</si>
  <si>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</si>
  <si>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</si>
  <si>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</si>
  <si>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</si>
  <si>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</si>
  <si>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</si>
  <si>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</si>
  <si>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</si>
  <si>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</si>
  <si>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</si>
  <si>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</si>
  <si>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</si>
  <si>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</si>
  <si>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</si>
  <si>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</si>
  <si>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</si>
  <si>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</si>
  <si>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</si>
  <si>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</si>
  <si>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</si>
  <si>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</si>
  <si>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</si>
  <si>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</si>
  <si>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</si>
  <si>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</si>
  <si>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</si>
  <si>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</si>
  <si>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</si>
  <si>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</si>
  <si>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</si>
  <si>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</si>
  <si>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</si>
  <si>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</si>
  <si>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</si>
  <si>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</si>
  <si>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</si>
  <si>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</si>
  <si>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</si>
  <si>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</si>
  <si>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</si>
  <si>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</si>
  <si>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</si>
  <si>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</si>
  <si>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</si>
  <si>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</si>
  <si>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</si>
  <si>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</si>
  <si>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</si>
  <si>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</si>
  <si>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</si>
  <si>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</si>
  <si>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</si>
  <si>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</si>
  <si>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</si>
  <si>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</si>
  <si>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</si>
  <si>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</si>
  <si>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</si>
  <si>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</si>
  <si>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</si>
  <si>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</si>
  <si>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</si>
  <si>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</si>
  <si>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</si>
  <si>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</si>
  <si>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</si>
  <si>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</si>
  <si>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</si>
  <si>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</si>
  <si>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</si>
  <si>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</si>
  <si>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</si>
  <si>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</si>
  <si>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</si>
  <si>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</si>
  <si>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</si>
  <si>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</si>
  <si>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</si>
  <si>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</si>
  <si>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</si>
  <si>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</si>
  <si>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</si>
  <si>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</si>
  <si>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</si>
  <si>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</si>
  <si>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</si>
  <si>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</si>
  <si>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</si>
  <si>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</si>
  <si>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</si>
  <si>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</si>
  <si>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</si>
  <si>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</si>
  <si>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</si>
  <si>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</si>
  <si>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</si>
  <si>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</si>
  <si>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</si>
  <si>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</si>
  <si>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</si>
  <si>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</si>
  <si>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</si>
  <si>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</si>
  <si>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</si>
  <si>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</si>
  <si>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</si>
  <si>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</si>
  <si>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</si>
  <si>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</si>
  <si>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</si>
  <si>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</si>
  <si>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</si>
  <si>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</si>
  <si>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</si>
  <si>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</si>
  <si>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</si>
  <si>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</si>
  <si>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</si>
  <si>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</si>
  <si>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</si>
  <si>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</si>
  <si>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</si>
  <si>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</si>
  <si>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</si>
  <si>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</si>
  <si>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</si>
  <si>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</si>
  <si>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</si>
  <si>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</si>
  <si>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</si>
  <si>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</si>
  <si>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</si>
  <si>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</si>
  <si>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</si>
  <si>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</si>
  <si>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</si>
  <si>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</si>
  <si>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</si>
  <si>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</si>
  <si>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</si>
  <si>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</si>
  <si>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</si>
  <si>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</si>
  <si>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</si>
  <si>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</si>
  <si>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</si>
  <si>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</si>
  <si>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</si>
  <si>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</si>
  <si>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</si>
  <si>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</si>
  <si>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</si>
  <si>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</si>
  <si>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</si>
  <si>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</si>
  <si>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</si>
  <si>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</si>
  <si>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</si>
  <si>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</si>
  <si>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</si>
  <si>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</si>
  <si>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</si>
  <si>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</si>
  <si>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</si>
  <si>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</si>
  <si>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</si>
  <si>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</si>
  <si>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</si>
  <si>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</si>
  <si>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</si>
  <si>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</si>
  <si>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</si>
  <si>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</si>
  <si>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</si>
  <si>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</si>
  <si>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</si>
  <si>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</si>
  <si>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</si>
  <si>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</si>
  <si>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</si>
  <si>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</si>
  <si>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</si>
  <si>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</si>
  <si>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</si>
  <si>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</si>
  <si>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</si>
  <si>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</si>
  <si>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</si>
  <si>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</si>
  <si>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</si>
  <si>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</si>
  <si>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</si>
  <si>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</si>
  <si>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</si>
  <si>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</si>
  <si>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</si>
  <si>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</si>
  <si>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</si>
  <si>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</si>
  <si>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</si>
  <si>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</si>
  <si>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</si>
  <si>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</si>
  <si>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</si>
  <si>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</si>
  <si>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</si>
  <si>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</si>
  <si>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</si>
  <si>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</si>
  <si>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</si>
  <si>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</si>
  <si>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</si>
  <si>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</si>
  <si>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</si>
  <si>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</si>
  <si>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</si>
  <si>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</si>
  <si>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</si>
  <si>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</si>
  <si>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</si>
  <si>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</si>
  <si>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</si>
  <si>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</si>
  <si>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</si>
  <si>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</si>
  <si>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</si>
  <si>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</si>
  <si>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</si>
  <si>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</si>
  <si>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</si>
  <si>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</si>
  <si>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</si>
  <si>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</si>
  <si>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</si>
  <si>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</si>
  <si>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</si>
  <si>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</si>
  <si>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</si>
  <si>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</si>
  <si>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</si>
  <si>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</si>
  <si>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</si>
  <si>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</si>
  <si>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</si>
  <si>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</si>
  <si>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</si>
  <si>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</si>
  <si>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</si>
  <si>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</si>
  <si>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</si>
  <si>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</si>
  <si>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</si>
  <si>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</si>
  <si>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</si>
  <si>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</si>
  <si>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</si>
  <si>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</si>
  <si>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</si>
  <si>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</si>
  <si>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</si>
  <si>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</si>
  <si>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</si>
  <si>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</si>
  <si>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</si>
  <si>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</si>
  <si>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</si>
  <si>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</si>
  <si>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</si>
  <si>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</si>
  <si>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</si>
  <si>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</si>
  <si>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</si>
  <si>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</si>
  <si>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</si>
  <si>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</si>
  <si>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</si>
  <si>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</si>
  <si>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</si>
  <si>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</si>
  <si>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</si>
  <si>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</si>
  <si>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</si>
  <si>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</si>
  <si>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</si>
  <si>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</si>
  <si>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</si>
  <si>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</si>
  <si>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</si>
  <si>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</si>
  <si>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</si>
  <si>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</si>
  <si>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</si>
  <si>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</si>
  <si>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</si>
  <si>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</si>
  <si>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</si>
  <si>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</si>
  <si>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</si>
  <si>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</si>
  <si>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</si>
  <si>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</si>
  <si>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</si>
  <si>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</si>
  <si>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</si>
  <si>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</si>
  <si>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</si>
  <si>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</si>
  <si>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</si>
  <si>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</si>
  <si>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</si>
  <si>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</si>
  <si>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</si>
  <si>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</si>
  <si>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</si>
  <si>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</si>
  <si>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</si>
  <si>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</si>
  <si>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</si>
  <si>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</si>
  <si>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</si>
  <si>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</si>
  <si>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</si>
  <si>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</si>
  <si>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</si>
  <si>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</si>
  <si>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</si>
  <si>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</si>
  <si>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</si>
  <si>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</si>
  <si>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</si>
  <si>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</si>
  <si>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</si>
  <si>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</si>
  <si>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</si>
  <si>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</si>
  <si>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</si>
  <si>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</si>
  <si>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</si>
  <si>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</si>
  <si>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</si>
  <si>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</si>
  <si>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</si>
  <si>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</si>
  <si>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</si>
  <si>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</si>
  <si>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</si>
  <si>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</si>
  <si>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</si>
  <si>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</si>
  <si>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</si>
  <si>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</si>
  <si>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</si>
  <si>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</si>
  <si>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</si>
  <si>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</si>
  <si>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</si>
  <si>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</si>
  <si>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</si>
  <si>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</si>
  <si>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</si>
  <si>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</si>
  <si>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</si>
  <si>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</si>
  <si>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</si>
  <si>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</si>
  <si>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</si>
  <si>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</si>
  <si>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</si>
  <si>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</si>
  <si>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</si>
  <si>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</si>
  <si>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</si>
  <si>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</si>
  <si>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</si>
  <si>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</si>
  <si>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</si>
  <si>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</si>
  <si>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</si>
  <si>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</si>
  <si>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</si>
  <si>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</si>
  <si>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</si>
  <si>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</si>
  <si>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</si>
  <si>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</si>
  <si>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</si>
  <si>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</si>
  <si>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</si>
  <si>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</si>
  <si>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</si>
  <si>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</si>
  <si>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</si>
  <si>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</si>
  <si>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</si>
  <si>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</si>
  <si>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</si>
  <si>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</si>
  <si>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</si>
  <si>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</si>
  <si>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</si>
  <si>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</si>
  <si>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</si>
  <si>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</si>
  <si>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</si>
  <si>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</si>
  <si>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</si>
  <si>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</si>
  <si>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</si>
  <si>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</si>
  <si>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</si>
  <si>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</si>
  <si>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</si>
  <si>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</si>
  <si>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</si>
  <si>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</si>
  <si>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</si>
  <si>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</si>
  <si>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</si>
  <si>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</si>
  <si>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</si>
  <si>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</si>
  <si>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</si>
  <si>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</si>
  <si>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</si>
  <si>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</si>
  <si>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</si>
  <si>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</si>
  <si>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</si>
  <si>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</si>
  <si>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</si>
  <si>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</si>
  <si>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</si>
  <si>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</si>
  <si>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</si>
  <si>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</si>
  <si>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</si>
  <si>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</si>
  <si>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</si>
  <si>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</si>
  <si>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</si>
  <si>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</si>
  <si>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</si>
  <si>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</si>
  <si>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</si>
  <si>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</si>
  <si>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</si>
  <si>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</si>
  <si>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</si>
  <si>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</si>
  <si>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</si>
  <si>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</si>
  <si>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</si>
  <si>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</si>
  <si>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</si>
  <si>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</si>
  <si>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</si>
  <si>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</si>
  <si>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</si>
  <si>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</si>
  <si>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</si>
  <si>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</si>
  <si>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</si>
  <si>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</si>
  <si>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</si>
  <si>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</si>
  <si>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</si>
  <si>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</si>
  <si>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</si>
  <si>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</si>
  <si>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</si>
  <si>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</si>
  <si>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</si>
  <si>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</si>
  <si>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</si>
  <si>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</si>
  <si>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</si>
  <si>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</si>
  <si>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</si>
  <si>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</si>
  <si>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</si>
  <si>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</si>
  <si>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</si>
  <si>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</si>
  <si>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</si>
  <si>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</si>
  <si>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</si>
  <si>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</si>
  <si>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</si>
  <si>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</si>
  <si>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</si>
  <si>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</si>
  <si>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</si>
  <si>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</si>
  <si>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</si>
  <si>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</si>
  <si>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</si>
  <si>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</si>
  <si>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</si>
  <si>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</si>
  <si>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</si>
  <si>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</si>
  <si>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</si>
  <si>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</si>
  <si>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</si>
  <si>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</si>
  <si>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</si>
  <si>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</si>
  <si>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</si>
  <si>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</si>
  <si>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</si>
  <si>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</si>
  <si>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</si>
  <si>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</si>
  <si>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</si>
  <si>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</si>
  <si>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</si>
  <si>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</si>
  <si>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</si>
  <si>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</si>
  <si>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</si>
  <si>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</si>
  <si>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</si>
  <si>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</si>
  <si>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</si>
  <si>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</si>
  <si>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</si>
  <si>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</si>
  <si>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</si>
  <si>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</si>
  <si>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</si>
  <si>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</si>
  <si>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</si>
  <si>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</si>
  <si>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</si>
  <si>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</si>
  <si>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</si>
  <si>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</si>
  <si>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</si>
  <si>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</si>
  <si>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</si>
  <si>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</si>
  <si>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</si>
  <si>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</si>
  <si>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</si>
  <si>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</si>
  <si>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</si>
  <si>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</si>
  <si>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</si>
  <si>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</si>
  <si>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</si>
  <si>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</si>
  <si>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</si>
  <si>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</si>
  <si>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</si>
  <si>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</si>
  <si>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</si>
  <si>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</si>
  <si>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</si>
  <si>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</si>
  <si>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</si>
  <si>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</si>
  <si>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</si>
  <si>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</si>
  <si>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</si>
  <si>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</si>
  <si>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</si>
  <si>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</si>
  <si>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</si>
  <si>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</si>
  <si>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</si>
  <si>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</si>
  <si>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</si>
  <si>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</si>
  <si>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</si>
  <si>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</si>
  <si>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</si>
  <si>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</si>
  <si>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</si>
  <si>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</si>
  <si>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</si>
  <si>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</si>
  <si>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</si>
  <si>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</si>
  <si>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</si>
  <si>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</si>
  <si>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</si>
  <si>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</si>
  <si>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</si>
  <si>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</si>
  <si>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</si>
  <si>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</si>
  <si>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</si>
  <si>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</si>
  <si>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</si>
  <si>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</si>
  <si>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</si>
  <si>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</si>
  <si>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</si>
  <si>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</si>
  <si>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</si>
  <si>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</si>
  <si>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</si>
  <si>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</si>
  <si>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</si>
  <si>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</si>
  <si>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</si>
  <si>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</si>
  <si>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</si>
  <si>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</si>
  <si>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</si>
  <si>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</si>
  <si>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</si>
  <si>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</si>
  <si>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</si>
  <si>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</si>
  <si>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</si>
  <si>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</si>
  <si>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</si>
  <si>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</si>
  <si>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</si>
  <si>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</si>
  <si>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</si>
  <si>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</si>
  <si>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</si>
  <si>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</si>
  <si>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</si>
  <si>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</si>
  <si>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</si>
  <si>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</si>
  <si>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</si>
  <si>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</si>
  <si>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</si>
  <si>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</si>
  <si>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</si>
  <si>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</si>
  <si>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</si>
  <si>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</si>
  <si>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</si>
  <si>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</si>
  <si>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</si>
  <si>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</si>
  <si>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</si>
  <si>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</si>
  <si>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</si>
  <si>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</si>
  <si>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</si>
  <si>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</si>
  <si>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</si>
  <si>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</si>
  <si>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</si>
  <si>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</si>
  <si>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</si>
  <si>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</si>
  <si>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</si>
  <si>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</si>
  <si>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</si>
  <si>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</si>
  <si>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</si>
  <si>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</si>
  <si>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</si>
  <si>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</si>
  <si>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</si>
  <si>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</si>
  <si>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</si>
  <si>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</si>
  <si>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</si>
  <si>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</si>
  <si>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</si>
  <si>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</si>
  <si>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</si>
  <si>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</si>
  <si>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</si>
  <si>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</si>
  <si>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</si>
  <si>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</si>
  <si>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</si>
  <si>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</si>
  <si>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</si>
  <si>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</si>
  <si>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</si>
  <si>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</si>
  <si>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</si>
  <si>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</si>
  <si>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</si>
  <si>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</si>
  <si>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</si>
  <si>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</si>
  <si>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</si>
  <si>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</si>
  <si>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</si>
  <si>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</si>
  <si>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</si>
  <si>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</si>
  <si>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</si>
  <si>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</si>
  <si>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</si>
  <si>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</si>
  <si>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</si>
  <si>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</si>
  <si>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</si>
  <si>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</si>
  <si>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</si>
  <si>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</si>
  <si>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</si>
  <si>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</si>
  <si>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</si>
  <si>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</si>
  <si>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</si>
  <si>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</si>
  <si>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</si>
  <si>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</si>
  <si>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</si>
  <si>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</si>
  <si>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</si>
  <si>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</si>
  <si>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</si>
  <si>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</si>
  <si>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</si>
  <si>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</si>
  <si>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</si>
  <si>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</si>
  <si>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</si>
  <si>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</si>
  <si>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</si>
  <si>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</si>
  <si>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</si>
  <si>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</si>
  <si>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</si>
  <si>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</si>
  <si>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</si>
  <si>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</si>
  <si>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</si>
  <si>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</si>
  <si>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</si>
  <si>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</si>
  <si>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</si>
  <si>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</si>
  <si>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</si>
  <si>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</si>
  <si>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</si>
  <si>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</si>
  <si>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</si>
  <si>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</si>
  <si>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</si>
  <si>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</si>
  <si>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</si>
  <si>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</si>
  <si>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</si>
  <si>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</si>
  <si>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</si>
  <si>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</si>
  <si>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</si>
  <si>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</si>
  <si>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</si>
  <si>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</si>
  <si>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</si>
  <si>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</si>
  <si>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</si>
  <si>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</si>
  <si>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</si>
  <si>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</si>
  <si>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</si>
  <si>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</si>
  <si>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</si>
  <si>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</si>
  <si>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</si>
  <si>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</si>
  <si>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</si>
  <si>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</si>
  <si>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</si>
  <si>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</si>
  <si>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</si>
  <si>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</si>
  <si>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</si>
  <si>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</si>
  <si>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</si>
  <si>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</si>
  <si>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</si>
  <si>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</si>
  <si>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</si>
  <si>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</si>
  <si>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</si>
  <si>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</si>
  <si>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</si>
  <si>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</si>
  <si>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</si>
  <si>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</si>
  <si>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</si>
  <si>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</si>
  <si>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</si>
  <si>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</si>
  <si>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</si>
  <si>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</si>
  <si>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</si>
  <si>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</si>
  <si>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</si>
  <si>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</si>
  <si>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</si>
  <si>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</si>
  <si>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</si>
  <si>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</si>
  <si>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</si>
  <si>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</si>
  <si>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</si>
  <si>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</si>
  <si>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</si>
  <si>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</si>
  <si>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</si>
  <si>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</si>
  <si>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</si>
  <si>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</si>
  <si>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</si>
  <si>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</si>
  <si>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</si>
  <si>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</si>
  <si>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</si>
  <si>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</si>
  <si>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</si>
  <si>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</si>
  <si>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</si>
  <si>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</si>
  <si>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</si>
  <si>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</si>
  <si>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</si>
  <si>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</si>
  <si>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</si>
  <si>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</si>
  <si>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</si>
  <si>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</si>
  <si>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</si>
  <si>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</si>
  <si>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</si>
  <si>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</si>
  <si>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</si>
  <si>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</si>
  <si>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</si>
  <si>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</si>
  <si>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</si>
  <si>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</si>
  <si>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</si>
  <si>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</si>
  <si>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</si>
  <si>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</si>
  <si>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</si>
  <si>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</si>
  <si>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</si>
  <si>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</si>
  <si>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</si>
  <si>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</si>
  <si>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</si>
  <si>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</si>
  <si>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</si>
  <si>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</si>
  <si>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</si>
  <si>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</si>
  <si>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</si>
  <si>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</si>
  <si>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</si>
  <si>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</si>
  <si>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</si>
  <si>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</si>
  <si>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</si>
  <si>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</si>
  <si>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</si>
  <si>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</si>
  <si>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</si>
  <si>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</si>
  <si>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</si>
  <si>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</si>
  <si>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</si>
  <si>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</si>
  <si>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</si>
  <si>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</si>
  <si>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</si>
  <si>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</si>
  <si>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</si>
  <si>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</si>
  <si>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</si>
  <si>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</si>
  <si>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</si>
  <si>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</si>
  <si>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</si>
  <si>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</si>
  <si>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</si>
  <si>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</si>
  <si>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</si>
  <si>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</si>
  <si>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</si>
  <si>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</si>
  <si>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</si>
  <si>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</si>
  <si>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</si>
  <si>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</si>
  <si>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</si>
  <si>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</si>
  <si>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</si>
  <si>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</si>
  <si>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</si>
  <si>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</si>
  <si>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</si>
  <si>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</si>
  <si>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</si>
  <si>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</si>
  <si>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</si>
  <si>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</si>
  <si>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</si>
  <si>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</si>
  <si>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</si>
  <si>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</si>
  <si>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</si>
  <si>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</si>
  <si>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</si>
  <si>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</si>
  <si>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</si>
  <si>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</si>
  <si>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</si>
  <si>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</si>
  <si>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</si>
  <si>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</si>
  <si>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</si>
  <si>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</si>
  <si>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</si>
  <si>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</si>
  <si>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</si>
  <si>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</si>
  <si>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</si>
  <si>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</si>
  <si>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</si>
  <si>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</si>
  <si>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</si>
  <si>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</si>
  <si>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</si>
  <si>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</si>
  <si>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</si>
  <si>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</si>
  <si>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</si>
  <si>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</si>
  <si>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</si>
  <si>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</si>
  <si>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</si>
  <si>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</si>
  <si>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</si>
  <si>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</si>
  <si>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</si>
  <si>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</si>
  <si>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</si>
  <si>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</si>
  <si>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</si>
  <si>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</si>
  <si>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</si>
  <si>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</si>
  <si>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</si>
  <si>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</si>
  <si>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</si>
  <si>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</si>
  <si>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</si>
  <si>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</si>
  <si>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</si>
  <si>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</si>
  <si>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</si>
  <si>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</si>
  <si>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</si>
  <si>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</si>
  <si>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</si>
  <si>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</si>
  <si>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</si>
  <si>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</si>
  <si>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</si>
  <si>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</si>
  <si>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</si>
  <si>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</si>
  <si>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</si>
  <si>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</si>
  <si>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</si>
  <si>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</si>
  <si>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</si>
  <si>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</si>
  <si>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</si>
  <si>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</si>
  <si>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</si>
  <si>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</si>
  <si>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</si>
  <si>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</si>
  <si>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</si>
  <si>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</si>
  <si>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</si>
  <si>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</si>
  <si>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</si>
  <si>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</si>
  <si>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</si>
  <si>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</si>
  <si>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</si>
  <si>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</si>
  <si>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</si>
  <si>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</si>
  <si>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</si>
  <si>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</si>
  <si>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</si>
  <si>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</si>
  <si>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</si>
  <si>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</si>
  <si>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</si>
  <si>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</si>
  <si>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</si>
  <si>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</si>
  <si>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</si>
  <si>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</si>
  <si>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</si>
  <si>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</si>
  <si>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</si>
  <si>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</si>
  <si>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</si>
  <si>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</si>
  <si>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</si>
  <si>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</si>
  <si>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</si>
  <si>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</si>
  <si>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</si>
  <si>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</si>
  <si>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</si>
  <si>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</si>
  <si>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</si>
  <si>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</si>
  <si>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</si>
  <si>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</si>
  <si>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</si>
  <si>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</si>
  <si>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</si>
  <si>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</si>
  <si>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</si>
  <si>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</si>
  <si>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</si>
  <si>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</si>
  <si>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</si>
  <si>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</si>
  <si>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</si>
  <si>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</si>
  <si>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</si>
  <si>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</si>
  <si>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</si>
  <si>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</si>
  <si>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</si>
  <si>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</si>
  <si>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</si>
  <si>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</si>
  <si>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</si>
  <si>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</si>
  <si>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</si>
  <si>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</si>
  <si>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</si>
  <si>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</si>
  <si>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</si>
  <si>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</si>
  <si>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</si>
  <si>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</si>
  <si>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</si>
  <si>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</si>
  <si>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</si>
  <si>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</si>
  <si>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</si>
  <si>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</si>
  <si>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</si>
  <si>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</si>
  <si>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</si>
  <si>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</si>
  <si>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</si>
  <si>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</si>
  <si>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</si>
  <si>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</si>
  <si>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</si>
  <si>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</si>
  <si>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</si>
  <si>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</si>
  <si>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</si>
  <si>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</si>
  <si>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</si>
  <si>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</si>
  <si>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</si>
  <si>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</si>
  <si>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</si>
  <si>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</si>
  <si>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</si>
  <si>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</si>
  <si>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</si>
  <si>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</si>
  <si>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</si>
  <si>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</si>
  <si>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</si>
  <si>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</si>
  <si>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</si>
  <si>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</si>
  <si>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</si>
  <si>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</si>
  <si>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</si>
  <si>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</si>
  <si>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</si>
  <si>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</si>
  <si>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</si>
  <si>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</si>
  <si>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</si>
  <si>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</si>
  <si>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</si>
  <si>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</si>
  <si>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</si>
  <si>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</si>
  <si>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</si>
  <si>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</si>
  <si>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</si>
  <si>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</si>
  <si>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</si>
  <si>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</si>
  <si>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</si>
  <si>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</si>
  <si>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</si>
  <si>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</si>
  <si>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</si>
  <si>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</si>
  <si>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</si>
  <si>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</si>
  <si>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</si>
  <si>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</si>
  <si>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</si>
  <si>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</si>
  <si>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</si>
  <si>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</si>
  <si>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</si>
  <si>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</si>
  <si>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</si>
  <si>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</si>
  <si>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</si>
  <si>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</si>
  <si>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</si>
  <si>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</si>
  <si>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</si>
  <si>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</si>
  <si>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</si>
  <si>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</si>
  <si>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</si>
  <si>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</si>
  <si>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</si>
  <si>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</si>
  <si>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</si>
  <si>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</si>
  <si>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</si>
  <si>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</si>
  <si>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</si>
  <si>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</si>
  <si>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</si>
  <si>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</si>
  <si>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</si>
  <si>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</si>
  <si>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</si>
  <si>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</si>
  <si>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</si>
  <si>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</si>
  <si>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</si>
  <si>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</si>
  <si>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</si>
  <si>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</si>
  <si>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</si>
  <si>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</si>
  <si>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</si>
  <si>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</si>
  <si>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</si>
  <si>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</si>
  <si>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</si>
  <si>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</si>
  <si>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</si>
  <si>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</si>
  <si>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</si>
  <si>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</si>
  <si>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</si>
  <si>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</si>
  <si>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</si>
  <si>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</si>
  <si>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</si>
  <si>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</si>
  <si>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</si>
  <si>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</si>
  <si>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</si>
  <si>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</si>
  <si>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</si>
  <si>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</si>
  <si>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</si>
  <si>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</si>
  <si>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</si>
  <si>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</si>
  <si>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</si>
  <si>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</si>
  <si>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</si>
  <si>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</si>
  <si>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</si>
  <si>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</si>
  <si>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</si>
  <si>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</si>
  <si>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</si>
  <si>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</si>
  <si>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</si>
  <si>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</si>
  <si>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</si>
  <si>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</si>
  <si>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</si>
  <si>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</si>
  <si>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</si>
  <si>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</si>
  <si>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</si>
  <si>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</si>
  <si>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</si>
  <si>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</si>
  <si>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</si>
  <si>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</si>
  <si>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</si>
  <si>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</si>
  <si>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</si>
  <si>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</si>
  <si>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</si>
  <si>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</si>
  <si>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</si>
  <si>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</si>
  <si>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</si>
  <si>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</si>
  <si>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</si>
  <si>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</si>
  <si>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</si>
  <si>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</si>
  <si>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</si>
  <si>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</si>
  <si>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</si>
  <si>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</si>
  <si>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</si>
  <si>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</si>
  <si>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</si>
  <si>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</si>
  <si>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</si>
  <si>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</si>
  <si>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</si>
  <si>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</si>
  <si>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</si>
  <si>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</si>
  <si>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</si>
  <si>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</si>
  <si>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</si>
  <si>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</si>
  <si>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</si>
  <si>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</si>
  <si>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</si>
  <si>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</si>
  <si>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</si>
  <si>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</si>
  <si>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</si>
  <si>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</si>
  <si>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</si>
  <si>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</si>
  <si>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</si>
  <si>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</si>
  <si>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</si>
  <si>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</si>
  <si>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</si>
  <si>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</si>
  <si>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</si>
  <si>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</si>
  <si>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</si>
  <si>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</si>
  <si>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</si>
  <si>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</si>
  <si>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</si>
  <si>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</si>
  <si>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</si>
  <si>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</si>
  <si>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</si>
  <si>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</si>
  <si>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</si>
  <si>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</si>
  <si>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</si>
  <si>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</si>
  <si>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</si>
  <si>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</si>
  <si>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</si>
  <si>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</si>
  <si>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</si>
  <si>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</si>
  <si>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</si>
  <si>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</si>
  <si>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</si>
  <si>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</si>
  <si>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</si>
  <si>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</si>
  <si>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</si>
  <si>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</si>
  <si>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</si>
  <si>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</si>
  <si>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</si>
  <si>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</si>
  <si>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</si>
  <si>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</si>
  <si>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</si>
  <si>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</si>
  <si>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</si>
  <si>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</si>
  <si>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</si>
  <si>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</si>
  <si>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</si>
  <si>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</si>
  <si>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</si>
  <si>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</si>
  <si>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</si>
  <si>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</si>
  <si>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</si>
  <si>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</si>
  <si>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</si>
  <si>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</si>
  <si>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</si>
  <si>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</si>
  <si>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</si>
  <si>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</si>
  <si>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</si>
  <si>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</si>
  <si>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</si>
  <si>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</si>
  <si>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</si>
  <si>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</si>
  <si>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</si>
  <si>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</si>
  <si>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</si>
  <si>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</si>
  <si>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</si>
  <si>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</si>
  <si>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</si>
  <si>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</si>
  <si>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</si>
  <si>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</si>
  <si>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</si>
  <si>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</si>
  <si>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</si>
  <si>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</si>
  <si>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</si>
  <si>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</si>
  <si>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</si>
  <si>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</si>
  <si>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</si>
  <si>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</si>
  <si>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</si>
  <si>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</si>
  <si>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</si>
  <si>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</si>
  <si>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</si>
  <si>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</si>
  <si>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</si>
  <si>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</si>
  <si>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</si>
  <si>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</si>
  <si>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</si>
  <si>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</si>
  <si>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</si>
  <si>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</si>
  <si>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</si>
  <si>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</si>
  <si>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</si>
  <si>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</si>
  <si>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</si>
  <si>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</si>
  <si>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</si>
  <si>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</si>
  <si>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</si>
  <si>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</si>
  <si>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</si>
  <si>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</si>
  <si>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</si>
  <si>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</si>
  <si>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</si>
  <si>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</si>
  <si>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</si>
  <si>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</si>
  <si>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</si>
  <si>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</si>
  <si>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</si>
  <si>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</si>
  <si>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</si>
  <si>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</si>
  <si>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</si>
  <si>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</si>
  <si>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</si>
  <si>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</si>
  <si>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</si>
  <si>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</si>
  <si>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</si>
  <si>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</si>
  <si>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</si>
  <si>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</si>
  <si>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</si>
  <si>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</si>
  <si>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</si>
  <si>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</si>
  <si>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</si>
  <si>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</si>
  <si>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</si>
  <si>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</si>
  <si>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</si>
  <si>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</si>
  <si>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</si>
  <si>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</si>
  <si>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</si>
  <si>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</si>
  <si>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</si>
  <si>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</si>
  <si>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</si>
  <si>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</si>
  <si>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</si>
  <si>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</si>
  <si>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</si>
  <si>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</si>
  <si>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</si>
  <si>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</si>
  <si>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</si>
  <si>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</si>
  <si>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</si>
  <si>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</si>
  <si>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</si>
  <si>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</si>
  <si>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</si>
  <si>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</si>
  <si>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</si>
  <si>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</si>
  <si>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</si>
  <si>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</si>
  <si>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</si>
  <si>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</si>
  <si>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</si>
  <si>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</si>
  <si>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</si>
  <si>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</si>
  <si>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</si>
  <si>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</si>
  <si>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</si>
  <si>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</si>
  <si>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</si>
  <si>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</si>
  <si>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</si>
  <si>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</si>
  <si>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</si>
  <si>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</si>
  <si>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</si>
  <si>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</si>
  <si>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</si>
  <si>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</si>
  <si>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</si>
  <si>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</si>
  <si>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</si>
  <si>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</si>
  <si>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</si>
  <si>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</si>
  <si>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</si>
  <si>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</si>
  <si>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</si>
  <si>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</si>
  <si>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</si>
  <si>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</si>
  <si>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</si>
  <si>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</si>
  <si>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</si>
  <si>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</si>
  <si>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</si>
  <si>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</si>
  <si>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</si>
  <si>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</si>
  <si>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</si>
  <si>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</si>
  <si>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</si>
  <si>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</si>
  <si>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</si>
  <si>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</si>
  <si>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</si>
  <si>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</si>
  <si>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</si>
  <si>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</si>
  <si>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</si>
  <si>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</si>
  <si>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</si>
  <si>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</si>
  <si>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</si>
  <si>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</si>
  <si>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</si>
  <si>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</si>
  <si>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</si>
  <si>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</si>
  <si>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</si>
  <si>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</si>
  <si>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</si>
  <si>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</si>
  <si>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</si>
  <si>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</si>
  <si>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</si>
  <si>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</si>
  <si>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</si>
  <si>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</si>
  <si>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</si>
  <si>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</si>
  <si>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</si>
  <si>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</si>
  <si>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</si>
  <si>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</si>
  <si>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</si>
  <si>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</si>
  <si>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</si>
  <si>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</si>
  <si>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</si>
  <si>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</si>
  <si>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</si>
  <si>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</si>
  <si>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</si>
  <si>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</si>
  <si>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</si>
  <si>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</si>
  <si>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</si>
  <si>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</si>
  <si>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</si>
  <si>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</si>
  <si>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</si>
  <si>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</si>
  <si>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</si>
  <si>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</si>
  <si>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</si>
  <si>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</si>
  <si>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</si>
  <si>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</si>
  <si>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</si>
  <si>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</si>
  <si>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</si>
  <si>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</si>
  <si>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</si>
  <si>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</si>
  <si>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</si>
  <si>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</si>
  <si>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</si>
  <si>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</si>
  <si>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</si>
  <si>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</si>
  <si>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</si>
  <si>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</si>
  <si>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</si>
  <si>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</si>
  <si>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</si>
  <si>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</si>
  <si>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</si>
  <si>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</si>
  <si>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</si>
  <si>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</si>
  <si>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</si>
  <si>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</si>
  <si>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</si>
  <si>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</si>
  <si>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</si>
  <si>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</si>
  <si>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</si>
  <si>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</si>
  <si>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</si>
  <si>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</si>
  <si>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</si>
  <si>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</si>
  <si>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</si>
  <si>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</si>
  <si>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</si>
  <si>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</si>
  <si>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</si>
  <si>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</si>
  <si>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</si>
  <si>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</si>
  <si>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</si>
  <si>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</si>
  <si>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</si>
  <si>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</si>
  <si>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</si>
  <si>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</si>
  <si>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</si>
  <si>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</si>
  <si>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</si>
  <si>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</si>
  <si>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</si>
  <si>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</si>
  <si>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</si>
  <si>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</si>
  <si>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</si>
  <si>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</si>
  <si>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</si>
  <si>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</si>
  <si>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</si>
  <si>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</si>
  <si>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</si>
  <si>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</si>
  <si>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</si>
  <si>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</si>
  <si>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</si>
  <si>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</si>
  <si>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</si>
  <si>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</si>
  <si>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</si>
  <si>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</si>
  <si>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</si>
  <si>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</si>
  <si>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</si>
  <si>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</si>
  <si>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</si>
  <si>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</si>
  <si>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</si>
  <si>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</si>
  <si>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</si>
  <si>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</si>
  <si>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</si>
  <si>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</si>
  <si>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</si>
  <si>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</si>
  <si>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</si>
  <si>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</si>
  <si>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</si>
  <si>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</si>
  <si>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</si>
  <si>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</si>
  <si>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</si>
  <si>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</si>
  <si>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</si>
  <si>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</si>
  <si>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</si>
  <si>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</si>
  <si>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</si>
  <si>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</si>
  <si>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</si>
  <si>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</si>
  <si>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</si>
  <si>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</si>
  <si>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</si>
  <si>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</si>
  <si>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</si>
  <si>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</si>
  <si>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</si>
  <si>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</si>
  <si>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</si>
  <si>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</si>
  <si>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</si>
  <si>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</si>
  <si>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</si>
  <si>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</si>
  <si>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</si>
  <si>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</si>
  <si>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</si>
  <si>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</si>
  <si>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</si>
  <si>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</si>
  <si>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</si>
  <si>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</si>
  <si>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</si>
  <si>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</si>
  <si>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</si>
  <si>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</si>
  <si>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</si>
  <si>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</si>
  <si>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</si>
  <si>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</si>
  <si>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</si>
  <si>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</si>
  <si>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</si>
  <si>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</si>
  <si>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</si>
  <si>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</si>
  <si>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</si>
  <si>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</si>
  <si>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</si>
  <si>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</si>
  <si>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</si>
  <si>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</si>
  <si>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</si>
  <si>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</si>
  <si>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</si>
  <si>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</si>
  <si>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</si>
  <si>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</si>
  <si>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</si>
  <si>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</si>
  <si>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</si>
  <si>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</si>
  <si>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</si>
  <si>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</si>
  <si>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</si>
  <si>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</si>
  <si>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</si>
  <si>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</si>
  <si>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</si>
  <si>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</si>
  <si>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</si>
  <si>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</si>
  <si>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</si>
  <si>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</si>
  <si>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</si>
  <si>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</si>
  <si>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</si>
  <si>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</si>
  <si>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</si>
  <si>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</si>
  <si>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</si>
  <si>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</si>
  <si>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</si>
  <si>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</si>
  <si>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</si>
  <si>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</si>
  <si>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</si>
  <si>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</si>
  <si>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</si>
  <si>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</si>
  <si>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</si>
  <si>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</si>
  <si>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</si>
  <si>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</si>
  <si>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</si>
  <si>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</si>
  <si>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</si>
  <si>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</si>
  <si>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</si>
  <si>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</si>
  <si>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</si>
  <si>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</si>
  <si>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</si>
  <si>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</si>
  <si>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</si>
  <si>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</si>
  <si>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</si>
  <si>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</si>
  <si>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</si>
  <si>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</si>
  <si>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</si>
  <si>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</si>
  <si>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</si>
  <si>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</si>
  <si>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</si>
  <si>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</si>
  <si>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</si>
  <si>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</si>
  <si>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</si>
  <si>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</si>
  <si>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</si>
  <si>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</si>
  <si>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</si>
  <si>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</si>
  <si>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</si>
  <si>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</si>
  <si>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</si>
  <si>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</si>
  <si>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</si>
  <si>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</si>
  <si>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</si>
  <si>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</si>
  <si>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</si>
  <si>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</si>
  <si>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</si>
  <si>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</si>
  <si>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</si>
  <si>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</si>
  <si>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</si>
  <si>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</si>
  <si>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</si>
  <si>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</si>
  <si>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</si>
  <si>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</si>
  <si>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</si>
  <si>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</si>
  <si>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</si>
  <si>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</si>
  <si>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</si>
  <si>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</si>
  <si>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</si>
  <si>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</si>
  <si>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</si>
  <si>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</si>
  <si>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</si>
  <si>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</si>
  <si>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</si>
  <si>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</si>
  <si>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</si>
  <si>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</si>
  <si>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</si>
  <si>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</si>
  <si>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</si>
  <si>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</si>
  <si>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</si>
  <si>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</si>
  <si>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</si>
  <si>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</si>
  <si>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</si>
  <si>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</si>
  <si>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</si>
  <si>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</si>
  <si>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</si>
  <si>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</si>
  <si>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</si>
  <si>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</si>
  <si>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</si>
  <si>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</si>
  <si>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</si>
  <si>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</si>
  <si>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</si>
  <si>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</si>
  <si>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</si>
  <si>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</si>
  <si>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</si>
  <si>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</si>
  <si>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</si>
  <si>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</si>
  <si>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</si>
  <si>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</si>
  <si>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</si>
  <si>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</si>
  <si>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</si>
  <si>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</si>
  <si>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</si>
  <si>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</si>
  <si>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</si>
  <si>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</si>
  <si>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</si>
  <si>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</si>
  <si>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</si>
  <si>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</si>
  <si>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</si>
  <si>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</si>
  <si>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</si>
  <si>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</si>
  <si>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</si>
  <si>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</si>
  <si>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</si>
  <si>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</si>
  <si>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</si>
  <si>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</si>
  <si>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</si>
  <si>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</si>
  <si>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</si>
  <si>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</si>
  <si>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</si>
  <si>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</si>
  <si>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</si>
  <si>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</si>
  <si>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</si>
  <si>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</si>
  <si>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</si>
  <si>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</si>
  <si>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</si>
  <si>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</si>
  <si>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</si>
  <si>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</si>
  <si>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</si>
  <si>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</si>
  <si>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</si>
  <si>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</si>
  <si>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</si>
  <si>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</si>
  <si>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</si>
  <si>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</si>
  <si>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</si>
  <si>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</si>
  <si>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</si>
  <si>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</si>
  <si>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</si>
  <si>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</si>
  <si>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</si>
  <si>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</si>
  <si>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</si>
  <si>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</si>
  <si>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</si>
  <si>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</si>
  <si>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</si>
  <si>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</si>
  <si>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</si>
  <si>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</si>
  <si>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</si>
  <si>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</si>
  <si>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</si>
  <si>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</si>
  <si>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</si>
  <si>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</si>
  <si>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</si>
  <si>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</si>
  <si>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</si>
  <si>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</si>
  <si>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</si>
  <si>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</si>
  <si>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</si>
  <si>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</si>
  <si>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</si>
  <si>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</si>
  <si>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</si>
  <si>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</si>
  <si>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</si>
  <si>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</si>
  <si>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</si>
  <si>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</si>
  <si>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</si>
  <si>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</si>
  <si>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</si>
  <si>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</si>
  <si>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</si>
  <si>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</si>
  <si>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</si>
  <si>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</si>
  <si>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</si>
  <si>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</si>
  <si>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</si>
  <si>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</si>
  <si>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</si>
  <si>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</si>
  <si>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</si>
  <si>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</si>
  <si>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</si>
  <si>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</si>
  <si>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</si>
  <si>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</si>
  <si>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</si>
  <si>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</si>
  <si>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</si>
  <si>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</si>
  <si>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</si>
  <si>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</si>
  <si>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</si>
  <si>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</si>
  <si>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</si>
  <si>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</si>
  <si>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</si>
  <si>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</si>
  <si>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</si>
  <si>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</si>
  <si>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</si>
  <si>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</si>
  <si>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</si>
  <si>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</si>
  <si>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</si>
  <si>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</si>
  <si>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</si>
  <si>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</si>
  <si>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</si>
  <si>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</si>
  <si>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</si>
  <si>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</si>
  <si>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</si>
  <si>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</si>
  <si>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</si>
  <si>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</si>
  <si>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</si>
  <si>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</si>
  <si>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</si>
  <si>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</si>
  <si>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</si>
  <si>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</si>
  <si>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</si>
  <si>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</si>
  <si>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</si>
  <si>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</si>
  <si>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</si>
  <si>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</si>
  <si>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</si>
  <si>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</si>
  <si>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</si>
  <si>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</si>
  <si>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</si>
  <si>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</si>
  <si>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</si>
  <si>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</si>
  <si>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</si>
  <si>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</si>
  <si>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</si>
  <si>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</si>
  <si>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</si>
  <si>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</si>
  <si>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</si>
  <si>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</si>
  <si>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</si>
  <si>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</si>
  <si>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</si>
  <si>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</si>
  <si>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</si>
  <si>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</si>
  <si>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</si>
  <si>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</si>
  <si>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</si>
  <si>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</si>
  <si>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</si>
  <si>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</si>
  <si>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</si>
  <si>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</si>
  <si>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</si>
  <si>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</si>
  <si>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</si>
  <si>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</si>
  <si>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</si>
  <si>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</si>
  <si>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</si>
  <si>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</si>
  <si>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</si>
  <si>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</si>
  <si>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</si>
  <si>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</si>
  <si>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</si>
  <si>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</si>
  <si>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</si>
  <si>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</si>
  <si>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</si>
  <si>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</si>
  <si>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</si>
  <si>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</si>
  <si>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</si>
  <si>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</si>
  <si>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</si>
  <si>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</si>
  <si>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</si>
  <si>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</si>
  <si>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</si>
  <si>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</si>
  <si>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</si>
  <si>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</si>
  <si>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</si>
  <si>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</si>
  <si>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</si>
  <si>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</si>
  <si>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</si>
  <si>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</si>
  <si>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</si>
  <si>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</si>
  <si>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</si>
  <si>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</si>
  <si>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</si>
  <si>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</si>
  <si>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</si>
  <si>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</si>
  <si>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</si>
  <si>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</si>
  <si>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</si>
  <si>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</si>
  <si>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</si>
  <si>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</si>
  <si>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</si>
  <si>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</si>
  <si>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</si>
  <si>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</si>
  <si>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</si>
  <si>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</si>
  <si>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</si>
  <si>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</si>
  <si>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</si>
  <si>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</si>
  <si>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</si>
  <si>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</si>
  <si>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</si>
  <si>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</si>
  <si>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</si>
  <si>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</si>
  <si>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</si>
  <si>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</si>
  <si>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</si>
  <si>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</si>
  <si>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</si>
  <si>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</si>
  <si>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</si>
  <si>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</si>
  <si>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</si>
  <si>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</si>
  <si>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</si>
  <si>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</si>
  <si>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</si>
  <si>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</si>
  <si>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</si>
  <si>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</si>
  <si>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</si>
  <si>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</si>
  <si>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</si>
  <si>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</si>
  <si>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</si>
  <si>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</si>
  <si>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</si>
  <si>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</si>
  <si>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</si>
  <si>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</si>
  <si>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</si>
  <si>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</si>
  <si>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</si>
  <si>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</si>
  <si>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</si>
  <si>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</si>
  <si>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</si>
  <si>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</si>
  <si>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</si>
  <si>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</si>
  <si>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</si>
  <si>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</si>
  <si>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</si>
  <si>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</si>
  <si>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</si>
  <si>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</si>
  <si>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</si>
  <si>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</si>
  <si>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</si>
  <si>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</si>
  <si>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</si>
  <si>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</si>
  <si>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</si>
  <si>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</si>
  <si>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</si>
  <si>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</si>
  <si>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</si>
  <si>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</si>
  <si>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</si>
  <si>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</si>
  <si>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</si>
  <si>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</si>
  <si>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</si>
  <si>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</si>
  <si>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</si>
  <si>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</si>
  <si>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</si>
  <si>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</si>
  <si>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</si>
  <si>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</si>
  <si>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</si>
  <si>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</si>
  <si>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</si>
  <si>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</si>
  <si>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</si>
  <si>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</si>
  <si>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</si>
  <si>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</si>
  <si>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</si>
  <si>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</si>
  <si>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</si>
  <si>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</si>
  <si>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</si>
  <si>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</si>
  <si>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</si>
  <si>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</si>
  <si>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</si>
  <si>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</si>
  <si>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</si>
  <si>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</si>
  <si>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</si>
  <si>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</si>
  <si>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</si>
  <si>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</si>
  <si>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</si>
  <si>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</si>
  <si>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</si>
  <si>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</si>
  <si>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</si>
  <si>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</si>
  <si>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</si>
  <si>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</si>
  <si>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</si>
  <si>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</si>
  <si>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</si>
  <si>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</si>
  <si>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</si>
  <si>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</si>
  <si>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</si>
  <si>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</si>
  <si>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</si>
  <si>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</si>
  <si>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</si>
  <si>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</si>
  <si>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</si>
  <si>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</si>
  <si>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</si>
  <si>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</si>
  <si>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</si>
  <si>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</si>
  <si>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</si>
  <si>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</si>
  <si>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</si>
  <si>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</si>
  <si>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</si>
  <si>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</si>
  <si>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</si>
  <si>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</si>
  <si>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</si>
  <si>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</si>
  <si>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</si>
  <si>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</si>
  <si>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</si>
  <si>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</si>
  <si>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</si>
  <si>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</si>
  <si>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</si>
  <si>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</si>
  <si>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</si>
  <si>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</si>
  <si>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</si>
  <si>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</si>
  <si>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</si>
  <si>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</si>
  <si>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</si>
  <si>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</si>
  <si>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</si>
  <si>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</si>
  <si>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</si>
  <si>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</si>
  <si>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</si>
  <si>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</si>
  <si>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</si>
  <si>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</si>
  <si>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</si>
  <si>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</si>
  <si>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</si>
  <si>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</si>
  <si>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</si>
  <si>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</si>
  <si>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</si>
  <si>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</si>
  <si>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</si>
  <si>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</si>
  <si>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</si>
  <si>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</si>
  <si>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</si>
  <si>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</si>
  <si>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</si>
  <si>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</si>
  <si>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</si>
  <si>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</si>
  <si>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</si>
  <si>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</si>
  <si>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</si>
  <si>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</si>
  <si>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</si>
  <si>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</si>
  <si>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</si>
  <si>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</si>
  <si>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</si>
  <si>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</si>
  <si>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</si>
  <si>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</si>
  <si>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</si>
  <si>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</si>
  <si>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</si>
  <si>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</si>
  <si>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</si>
  <si>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</si>
  <si>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</si>
  <si>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</si>
  <si>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</si>
  <si>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</si>
  <si>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</si>
  <si>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</si>
  <si>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</si>
  <si>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</si>
  <si>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</si>
  <si>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</si>
  <si>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</si>
  <si>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</si>
  <si>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</si>
  <si>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</si>
  <si>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</si>
  <si>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</si>
  <si>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</si>
  <si>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</si>
  <si>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</si>
  <si>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</si>
  <si>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</si>
  <si>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</si>
  <si>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</si>
  <si>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</si>
  <si>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</si>
  <si>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</si>
  <si>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</si>
  <si>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</si>
  <si>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</si>
  <si>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</si>
  <si>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</si>
  <si>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</si>
  <si>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</si>
  <si>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</si>
  <si>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</si>
  <si>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</si>
  <si>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</si>
  <si>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</si>
  <si>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</si>
  <si>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</si>
  <si>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</si>
  <si>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</si>
  <si>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</si>
  <si>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</si>
  <si>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</si>
  <si>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</si>
  <si>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</si>
  <si>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</si>
  <si>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</si>
  <si>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</si>
  <si>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</si>
  <si>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</si>
  <si>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</si>
  <si>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</si>
  <si>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</si>
  <si>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</si>
  <si>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</si>
  <si>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</si>
  <si>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</si>
  <si>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</si>
  <si>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</si>
  <si>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</si>
  <si>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</si>
  <si>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</si>
  <si>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</si>
  <si>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</si>
  <si>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</si>
  <si>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</si>
  <si>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</si>
  <si>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</si>
  <si>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</si>
  <si>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</si>
  <si>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</si>
  <si>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</si>
  <si>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</si>
  <si>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</si>
  <si>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</si>
  <si>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</si>
  <si>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</si>
  <si>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</si>
  <si>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</si>
  <si>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</si>
  <si>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</si>
  <si>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</si>
  <si>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</si>
  <si>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</si>
  <si>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</si>
  <si>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</si>
  <si>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</si>
  <si>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</si>
  <si>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</si>
  <si>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</si>
  <si>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</si>
  <si>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</si>
  <si>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</si>
  <si>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</si>
  <si>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</si>
  <si>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</si>
  <si>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</si>
  <si>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</si>
  <si>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</si>
  <si>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</si>
  <si>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</si>
  <si>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</si>
  <si>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</si>
  <si>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</si>
  <si>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</si>
  <si>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</si>
  <si>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</si>
  <si>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</si>
  <si>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</si>
  <si>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</si>
  <si>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</si>
  <si>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</si>
  <si>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</si>
  <si>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</si>
  <si>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</si>
  <si>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</si>
  <si>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</si>
  <si>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</si>
  <si>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</si>
  <si>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</si>
  <si>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</si>
  <si>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</si>
  <si>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</si>
  <si>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</si>
  <si>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</si>
  <si>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</si>
  <si>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</si>
  <si>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</si>
  <si>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</si>
  <si>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</si>
  <si>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</si>
  <si>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</si>
  <si>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</si>
  <si>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</si>
  <si>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</si>
  <si>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</si>
  <si>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</si>
  <si>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</si>
  <si>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</si>
  <si>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</si>
  <si>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</si>
  <si>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</si>
  <si>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</si>
  <si>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</si>
  <si>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</si>
  <si>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</si>
  <si>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</si>
  <si>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</si>
  <si>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</si>
  <si>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</si>
  <si>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</si>
  <si>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</si>
  <si>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</si>
  <si>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</si>
  <si>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</si>
  <si>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</si>
  <si>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</si>
  <si>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</si>
  <si>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</si>
  <si>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</si>
  <si>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</si>
  <si>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</si>
  <si>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</si>
  <si>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</si>
  <si>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</si>
  <si>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</si>
  <si>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</si>
  <si>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</si>
  <si>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</si>
  <si>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</si>
  <si>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</si>
  <si>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</si>
  <si>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</si>
  <si>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</si>
  <si>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</si>
  <si>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</si>
  <si>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</si>
  <si>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</si>
  <si>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</si>
  <si>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</si>
  <si>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</si>
  <si>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</si>
  <si>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</si>
  <si>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</si>
  <si>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</si>
  <si>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</si>
  <si>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</si>
  <si>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</si>
  <si>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</si>
  <si>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</si>
  <si>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</si>
  <si>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</si>
  <si>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</si>
  <si>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</si>
  <si>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</si>
  <si>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</si>
  <si>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</si>
  <si>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</si>
  <si>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</si>
  <si>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</si>
  <si>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</si>
  <si>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</si>
  <si>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</si>
  <si>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</si>
  <si>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</si>
  <si>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</si>
  <si>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</si>
  <si>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</si>
  <si>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</si>
  <si>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</si>
  <si>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</si>
  <si>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</si>
  <si>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</si>
  <si>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</si>
  <si>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</si>
  <si>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</si>
  <si>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</si>
  <si>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</si>
  <si>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</si>
  <si>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</si>
  <si>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</si>
  <si>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</si>
  <si>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</si>
  <si>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</si>
  <si>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</si>
  <si>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</si>
  <si>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</si>
  <si>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</si>
  <si>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</si>
  <si>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</si>
  <si>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</si>
  <si>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</si>
  <si>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</si>
  <si>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</si>
  <si>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</si>
  <si>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</si>
  <si>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</si>
  <si>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</si>
  <si>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</si>
  <si>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</si>
  <si>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</si>
  <si>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</si>
  <si>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</si>
  <si>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</si>
  <si>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</si>
  <si>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</si>
  <si>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</si>
  <si>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</si>
  <si>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</si>
  <si>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</si>
  <si>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</si>
  <si>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</si>
  <si>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</si>
  <si>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</si>
  <si>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</si>
  <si>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</si>
  <si>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</si>
  <si>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</si>
  <si>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</si>
  <si>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</si>
  <si>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</si>
  <si>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</si>
  <si>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</si>
  <si>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</si>
  <si>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</si>
  <si>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</si>
  <si>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</si>
  <si>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</si>
  <si>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</si>
  <si>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</si>
  <si>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</si>
  <si>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</si>
  <si>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</si>
  <si>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</si>
  <si>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</si>
  <si>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</si>
  <si>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</si>
  <si>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</si>
  <si>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</si>
  <si>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</si>
  <si>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</si>
  <si>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</si>
  <si>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</si>
  <si>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</si>
  <si>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</si>
  <si>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</si>
  <si>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</si>
  <si>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</si>
  <si>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</si>
  <si>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</si>
  <si>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</si>
  <si>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</si>
  <si>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</si>
  <si>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</si>
  <si>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</si>
  <si>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</si>
  <si>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</si>
  <si>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</si>
  <si>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</si>
  <si>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</si>
  <si>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</si>
  <si>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</si>
  <si>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</si>
  <si>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</si>
  <si>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</si>
  <si>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</si>
  <si>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</si>
  <si>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</si>
  <si>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</si>
  <si>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</si>
  <si>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</si>
  <si>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</si>
  <si>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</si>
  <si>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</si>
  <si>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</si>
  <si>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</si>
  <si>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</si>
  <si>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</si>
  <si>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</si>
  <si>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</si>
  <si>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</si>
  <si>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</si>
  <si>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</si>
  <si>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</si>
  <si>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</si>
  <si>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</si>
  <si>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</si>
  <si>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</si>
  <si>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</si>
  <si>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</si>
  <si>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</si>
  <si>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</si>
  <si>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</si>
  <si>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</si>
  <si>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</si>
  <si>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</si>
  <si>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</si>
  <si>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</si>
  <si>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</si>
  <si>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</si>
  <si>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</si>
  <si>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</si>
  <si>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</si>
  <si>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</si>
  <si>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</si>
  <si>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</si>
  <si>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</si>
  <si>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</si>
  <si>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</si>
  <si>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</si>
  <si>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</si>
  <si>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</si>
  <si>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</si>
  <si>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</si>
  <si>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</si>
  <si>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</si>
  <si>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</si>
  <si>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</si>
  <si>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</si>
  <si>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</si>
  <si>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</si>
  <si>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</si>
  <si>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</si>
  <si>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</si>
  <si>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</si>
  <si>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</si>
  <si>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</si>
  <si>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</si>
  <si>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</si>
  <si>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</si>
  <si>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</si>
  <si>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</si>
  <si>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</si>
  <si>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</si>
  <si>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</si>
  <si>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</si>
  <si>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</si>
  <si>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</si>
  <si>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</si>
  <si>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</si>
  <si>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</si>
  <si>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</si>
  <si>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</si>
  <si>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</si>
  <si>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</si>
  <si>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</si>
  <si>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</si>
  <si>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</si>
  <si>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</si>
  <si>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</si>
  <si>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</si>
  <si>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</si>
  <si>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</si>
  <si>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</si>
  <si>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</si>
  <si>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</si>
  <si>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</si>
  <si>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</si>
  <si>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</si>
  <si>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</si>
  <si>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</si>
  <si>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</si>
  <si>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</si>
  <si>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</si>
  <si>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</si>
  <si>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</si>
  <si>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</si>
  <si>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</si>
  <si>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</si>
  <si>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</si>
  <si>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</si>
  <si>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</si>
  <si>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</si>
  <si>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</si>
  <si>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</si>
  <si>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</si>
  <si>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</si>
  <si>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</si>
  <si>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</si>
  <si>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</si>
  <si>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</si>
  <si>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</si>
  <si>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</si>
  <si>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</si>
  <si>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</si>
  <si>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</si>
  <si>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</si>
  <si>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</si>
  <si>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</si>
  <si>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</si>
  <si>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</si>
  <si>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</si>
  <si>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</si>
  <si>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</si>
  <si>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</si>
  <si>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</si>
  <si>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</si>
  <si>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</si>
  <si>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</si>
  <si>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</si>
  <si>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</si>
  <si>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</si>
  <si>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</si>
  <si>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</si>
  <si>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</si>
  <si>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</si>
  <si>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</si>
  <si>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</si>
  <si>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</si>
  <si>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</si>
  <si>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</si>
  <si>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</si>
  <si>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</si>
  <si>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</si>
  <si>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</si>
  <si>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</si>
  <si>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</si>
  <si>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</si>
  <si>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</si>
  <si>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</si>
  <si>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</si>
  <si>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</si>
  <si>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</si>
  <si>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</si>
  <si>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</si>
  <si>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</si>
  <si>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</si>
  <si>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</si>
  <si>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</si>
  <si>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</si>
  <si>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</si>
  <si>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</si>
  <si>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</si>
  <si>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</si>
  <si>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</si>
  <si>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</si>
  <si>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</si>
  <si>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</si>
  <si>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</si>
  <si>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</si>
  <si>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</si>
  <si>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</si>
  <si>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</si>
  <si>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</si>
  <si>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</si>
  <si>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</si>
  <si>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</si>
  <si>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</si>
  <si>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</si>
  <si>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</si>
  <si>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</si>
  <si>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</si>
  <si>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</si>
  <si>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</si>
  <si>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</si>
  <si>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</si>
  <si>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</si>
  <si>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</si>
  <si>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</si>
  <si>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</si>
  <si>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</si>
  <si>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</si>
  <si>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</si>
  <si>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</si>
  <si>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</si>
  <si>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</si>
  <si>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</si>
  <si>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</si>
  <si>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</si>
  <si>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</si>
  <si>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</si>
  <si>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</si>
  <si>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</si>
  <si>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</si>
  <si>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</si>
  <si>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</si>
  <si>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</si>
  <si>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</si>
  <si>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</si>
  <si>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</si>
  <si>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</si>
  <si>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</si>
  <si>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</si>
  <si>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</si>
  <si>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</si>
  <si>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</si>
  <si>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</si>
  <si>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</si>
  <si>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</si>
  <si>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</si>
  <si>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</si>
  <si>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</si>
  <si>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</si>
  <si>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</si>
  <si>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</si>
  <si>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</si>
  <si>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</si>
  <si>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</si>
  <si>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</si>
  <si>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</si>
  <si>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</si>
  <si>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</si>
  <si>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</si>
  <si>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</si>
  <si>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</si>
  <si>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</si>
  <si>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</si>
  <si>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</si>
  <si>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</si>
  <si>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</si>
  <si>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</si>
  <si>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</si>
  <si>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</si>
  <si>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</si>
  <si>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</si>
  <si>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</si>
  <si>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</si>
  <si>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</si>
  <si>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</si>
  <si>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</si>
  <si>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</si>
  <si>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</si>
  <si>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</si>
  <si>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</si>
  <si>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</si>
  <si>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</si>
  <si>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</si>
  <si>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</si>
  <si>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</si>
  <si>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</si>
  <si>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</si>
  <si>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</si>
  <si>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</si>
  <si>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</si>
  <si>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</si>
  <si>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</si>
  <si>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</si>
  <si>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</si>
  <si>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</si>
  <si>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</si>
  <si>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</si>
  <si>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</si>
  <si>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</si>
  <si>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</si>
  <si>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</si>
  <si>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</si>
  <si>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</si>
  <si>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</si>
  <si>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</si>
  <si>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</si>
  <si>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</si>
  <si>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</si>
  <si>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</si>
  <si>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</si>
  <si>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</si>
  <si>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</si>
  <si>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</si>
  <si>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</si>
  <si>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</si>
  <si>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</si>
  <si>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</si>
  <si>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</si>
  <si>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</si>
  <si>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</si>
  <si>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</si>
  <si>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</si>
  <si>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</si>
  <si>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</si>
  <si>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</si>
  <si>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</si>
  <si>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</si>
  <si>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</si>
  <si>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</si>
  <si>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</si>
  <si>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</si>
  <si>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</si>
  <si>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</si>
  <si>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</si>
  <si>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</si>
  <si>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</si>
  <si>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</si>
  <si>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</si>
  <si>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</si>
  <si>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</si>
  <si>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</si>
  <si>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</si>
  <si>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</si>
  <si>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</si>
  <si>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</si>
  <si>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</si>
  <si>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</si>
  <si>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</si>
  <si>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</si>
  <si>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</si>
  <si>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</si>
  <si>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</si>
  <si>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</si>
  <si>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</si>
  <si>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</si>
  <si>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</si>
  <si>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</si>
  <si>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</si>
  <si>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</si>
  <si>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</si>
  <si>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</si>
  <si>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</si>
  <si>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</si>
  <si>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</si>
  <si>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</si>
  <si>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</si>
  <si>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</si>
  <si>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</si>
  <si>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</si>
  <si>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</si>
  <si>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</si>
  <si>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</si>
  <si>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</si>
  <si>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</si>
  <si>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</si>
  <si>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</si>
  <si>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</si>
  <si>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</si>
  <si>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</si>
  <si>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</si>
  <si>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</si>
  <si>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</si>
  <si>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</si>
  <si>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</si>
  <si>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</si>
  <si>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</si>
  <si>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</si>
  <si>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</si>
  <si>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</si>
  <si>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</si>
  <si>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</si>
  <si>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</si>
  <si>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</si>
  <si>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</si>
  <si>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</si>
  <si>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</si>
  <si>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</si>
  <si>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</si>
  <si>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</si>
  <si>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</si>
  <si>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</si>
  <si>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</si>
  <si>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</si>
  <si>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</si>
  <si>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</si>
  <si>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</si>
  <si>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</si>
  <si>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</si>
  <si>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</si>
  <si>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</si>
  <si>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</si>
  <si>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</si>
  <si>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</si>
  <si>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</si>
  <si>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</si>
  <si>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</si>
  <si>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</si>
  <si>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</si>
  <si>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</si>
  <si>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</si>
  <si>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</si>
  <si>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</si>
  <si>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</si>
  <si>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</si>
  <si>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</si>
  <si>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</si>
  <si>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</si>
  <si>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</si>
  <si>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</si>
  <si>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</si>
  <si>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</si>
  <si>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</si>
  <si>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</si>
  <si>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</si>
  <si>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</si>
  <si>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</si>
  <si>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</si>
  <si>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</si>
  <si>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</si>
  <si>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</si>
  <si>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</si>
  <si>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</si>
  <si>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</si>
  <si>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</si>
  <si>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</si>
  <si>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</si>
  <si>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</si>
  <si>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</si>
  <si>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</si>
  <si>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</si>
  <si>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</si>
  <si>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</si>
  <si>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</si>
  <si>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</si>
  <si>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</si>
  <si>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</si>
  <si>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</si>
  <si>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</si>
  <si>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</si>
  <si>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</si>
  <si>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</si>
  <si>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</si>
  <si>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</si>
  <si>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</si>
  <si>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</si>
  <si>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</si>
  <si>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</si>
  <si>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</si>
  <si>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</si>
  <si>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</si>
  <si>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</si>
  <si>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</si>
  <si>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</si>
  <si>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</si>
  <si>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</si>
  <si>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</si>
  <si>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</si>
  <si>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</si>
  <si>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</si>
  <si>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</si>
  <si>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</si>
  <si>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</si>
  <si>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</si>
  <si>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</si>
  <si>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</si>
  <si>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</si>
  <si>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</si>
  <si>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</si>
  <si>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</si>
  <si>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</si>
  <si>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</si>
  <si>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</si>
  <si>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</si>
  <si>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</si>
  <si>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</si>
  <si>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</si>
  <si>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</si>
  <si>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</si>
  <si>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</si>
  <si>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</si>
  <si>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</si>
  <si>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</si>
  <si>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</si>
  <si>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</si>
  <si>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</si>
  <si>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</si>
  <si>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</si>
  <si>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</si>
  <si>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</si>
  <si>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</si>
  <si>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</si>
  <si>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</si>
  <si>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</si>
  <si>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</si>
  <si>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</si>
  <si>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</si>
  <si>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</si>
  <si>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</si>
  <si>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</si>
  <si>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</si>
  <si>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</si>
  <si>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</si>
  <si>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</si>
  <si>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</si>
  <si>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</si>
  <si>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</si>
  <si>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</si>
  <si>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</si>
  <si>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</si>
  <si>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</si>
  <si>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</si>
  <si>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</si>
  <si>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</si>
  <si>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</si>
  <si>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</si>
  <si>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</si>
  <si>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</si>
  <si>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</si>
  <si>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</si>
  <si>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</si>
  <si>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</si>
  <si>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</si>
  <si>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</si>
  <si>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</si>
  <si>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</si>
  <si>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</si>
  <si>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</si>
  <si>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</si>
  <si>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</si>
  <si>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</si>
  <si>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</si>
  <si>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</si>
  <si>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</si>
  <si>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</si>
  <si>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</si>
  <si>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</si>
  <si>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</si>
  <si>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</si>
  <si>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</si>
  <si>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</si>
  <si>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</si>
  <si>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</si>
  <si>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</si>
  <si>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</si>
  <si>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</si>
  <si>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</si>
  <si>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</si>
  <si>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</si>
  <si>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</si>
  <si>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</si>
  <si>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</si>
  <si>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</si>
  <si>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</si>
  <si>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</si>
  <si>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</si>
  <si>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</si>
  <si>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</si>
  <si>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</si>
  <si>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</si>
  <si>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</si>
  <si>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</si>
  <si>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</si>
  <si>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</si>
  <si>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</si>
  <si>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</si>
  <si>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</si>
  <si>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</si>
  <si>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</si>
  <si>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</si>
  <si>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</si>
  <si>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</si>
  <si>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</si>
  <si>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</si>
  <si>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</si>
  <si>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</si>
  <si>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</si>
  <si>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</si>
  <si>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</si>
  <si>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</si>
  <si>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</si>
  <si>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</si>
  <si>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</si>
  <si>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</si>
  <si>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</si>
  <si>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</si>
  <si>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</si>
  <si>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</si>
  <si>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</si>
  <si>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</si>
  <si>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</si>
  <si>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</si>
  <si>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</si>
  <si>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</si>
  <si>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</si>
  <si>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</si>
  <si>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</si>
  <si>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</si>
  <si>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</si>
  <si>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</si>
  <si>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</si>
  <si>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</si>
  <si>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</si>
  <si>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</si>
  <si>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</si>
  <si>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</si>
  <si>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</si>
  <si>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</si>
  <si>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</si>
  <si>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</si>
  <si>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</si>
  <si>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</si>
  <si>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</si>
  <si>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</si>
  <si>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</si>
  <si>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</si>
  <si>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</si>
  <si>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</si>
  <si>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</si>
  <si>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</si>
  <si>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</si>
  <si>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</si>
  <si>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</si>
  <si>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</si>
  <si>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</si>
  <si>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</si>
  <si>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</si>
  <si>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</si>
  <si>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</si>
  <si>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</si>
  <si>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</si>
  <si>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</si>
  <si>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</si>
  <si>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</si>
  <si>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</si>
  <si>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</si>
  <si>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</si>
  <si>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</si>
  <si>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</si>
  <si>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</si>
  <si>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</si>
  <si>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</si>
  <si>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</si>
  <si>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</si>
  <si>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</si>
  <si>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</si>
  <si>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</si>
  <si>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</si>
  <si>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</si>
  <si>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</si>
  <si>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</si>
  <si>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</si>
  <si>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</si>
  <si>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</si>
  <si>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</si>
  <si>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</si>
  <si>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</si>
  <si>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</si>
  <si>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</si>
  <si>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</si>
  <si>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</si>
  <si>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</si>
  <si>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</si>
  <si>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</si>
  <si>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</si>
  <si>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</si>
  <si>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</si>
  <si>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</si>
  <si>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</si>
  <si>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</si>
  <si>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</si>
  <si>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</si>
  <si>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</si>
  <si>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</si>
  <si>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</si>
  <si>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</si>
  <si>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</si>
  <si>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</si>
  <si>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</si>
  <si>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</si>
  <si>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</si>
  <si>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</si>
  <si>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</si>
  <si>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</si>
  <si>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</si>
  <si>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</si>
  <si>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</si>
  <si>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</si>
  <si>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</si>
  <si>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</si>
  <si>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</si>
  <si>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</si>
  <si>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</si>
  <si>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</si>
  <si>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</si>
  <si>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</si>
  <si>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</si>
  <si>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</si>
  <si>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</si>
  <si>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</si>
  <si>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</si>
  <si>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</si>
  <si>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</si>
  <si>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</si>
  <si>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</si>
  <si>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</si>
  <si>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</si>
  <si>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</si>
  <si>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</si>
  <si>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</si>
  <si>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</si>
  <si>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</si>
  <si>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</si>
  <si>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</si>
  <si>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</si>
  <si>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</si>
  <si>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</si>
  <si>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</si>
  <si>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</si>
  <si>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</si>
  <si>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</si>
  <si>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</si>
  <si>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</si>
  <si>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</si>
  <si>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</si>
  <si>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</si>
  <si>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</si>
  <si>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</si>
  <si>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</si>
  <si>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</si>
  <si>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</si>
  <si>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</si>
  <si>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</si>
  <si>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</si>
  <si>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</si>
  <si>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</si>
  <si>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</si>
  <si>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</si>
  <si>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</si>
  <si>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</si>
  <si>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</si>
  <si>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</si>
  <si>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</si>
  <si>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</si>
  <si>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</si>
  <si>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</si>
  <si>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</si>
  <si>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</si>
  <si>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</si>
  <si>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</si>
  <si>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</si>
  <si>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</si>
  <si>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</si>
  <si>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</si>
  <si>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</si>
  <si>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</si>
  <si>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</si>
  <si>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</si>
  <si>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</si>
  <si>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</si>
  <si>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</si>
  <si>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</si>
  <si>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</si>
  <si>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</si>
  <si>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</si>
  <si>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</si>
  <si>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</si>
  <si>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</si>
  <si>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</si>
  <si>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</si>
  <si>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</si>
  <si>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</si>
  <si>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</si>
  <si>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</si>
  <si>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</si>
  <si>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</si>
  <si>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</si>
  <si>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</si>
  <si>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</si>
  <si>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</si>
  <si>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</si>
  <si>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</si>
  <si>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</si>
  <si>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</si>
  <si>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</si>
  <si>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</si>
  <si>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</si>
  <si>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</si>
  <si>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</si>
  <si>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</si>
  <si>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</si>
  <si>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</si>
  <si>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</si>
  <si>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</si>
  <si>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</si>
  <si>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</si>
  <si>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</si>
  <si>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</si>
  <si>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</si>
  <si>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</si>
  <si>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</si>
  <si>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</si>
  <si>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</si>
  <si>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</si>
  <si>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</si>
  <si>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</si>
  <si>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</si>
  <si>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</si>
  <si>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</si>
  <si>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</si>
  <si>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</si>
  <si>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</si>
  <si>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</si>
  <si>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</si>
  <si>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</si>
  <si>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</si>
  <si>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</si>
  <si>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</si>
  <si>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</si>
  <si>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</si>
  <si>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</si>
  <si>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</si>
  <si>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</si>
  <si>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</si>
  <si>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</si>
  <si>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</si>
  <si>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</si>
  <si>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</si>
  <si>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</si>
  <si>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</si>
  <si>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</si>
  <si>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</si>
  <si>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</si>
  <si>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</si>
  <si>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</si>
  <si>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</si>
  <si>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</si>
  <si>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</si>
  <si>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</si>
  <si>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</si>
  <si>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</si>
  <si>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</si>
  <si>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</si>
  <si>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</si>
  <si>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</si>
  <si>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</si>
  <si>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</si>
  <si>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</si>
  <si>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</si>
  <si>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</si>
  <si>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</si>
  <si>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</si>
  <si>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</si>
  <si>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</si>
  <si>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</si>
  <si>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</si>
  <si>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</si>
  <si>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</si>
  <si>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</si>
  <si>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</si>
  <si>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</si>
  <si>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</si>
  <si>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</si>
  <si>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</si>
  <si>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</si>
  <si>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</si>
  <si>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</si>
  <si>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</si>
  <si>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</si>
  <si>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</si>
  <si>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</si>
  <si>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</si>
  <si>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</si>
  <si>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</si>
  <si>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</si>
  <si>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</si>
  <si>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</si>
  <si>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</si>
  <si>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</si>
  <si>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</si>
  <si>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</si>
  <si>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</si>
  <si>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</si>
  <si>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</si>
  <si>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</si>
  <si>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</si>
  <si>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</si>
  <si>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</si>
  <si>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</si>
  <si>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</si>
  <si>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</si>
  <si>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</si>
  <si>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</si>
  <si>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</si>
  <si>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</si>
  <si>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</si>
  <si>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</si>
  <si>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</si>
  <si>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</si>
  <si>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</si>
  <si>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</si>
  <si>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</si>
  <si>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</si>
  <si>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</si>
  <si>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</si>
  <si>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</si>
  <si>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</si>
  <si>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</si>
  <si>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</si>
  <si>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</si>
  <si>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</si>
  <si>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</si>
  <si>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</si>
  <si>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</si>
  <si>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</si>
  <si>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</si>
  <si>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</si>
  <si>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</si>
  <si>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</si>
  <si>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</si>
  <si>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</si>
  <si>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</si>
  <si>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</si>
  <si>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</si>
  <si>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</si>
  <si>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</si>
  <si>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</si>
  <si>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</si>
  <si>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</si>
  <si>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</si>
  <si>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</si>
  <si>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</si>
  <si>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</si>
  <si>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</si>
  <si>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</si>
  <si>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</si>
  <si>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</si>
  <si>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</si>
  <si>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</si>
  <si>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</si>
  <si>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</si>
  <si>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</si>
  <si>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</si>
  <si>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</si>
  <si>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</si>
  <si>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</si>
  <si>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</si>
  <si>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</si>
  <si>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</si>
  <si>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</si>
  <si>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</si>
  <si>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</si>
  <si>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</si>
  <si>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</si>
  <si>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</si>
  <si>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</si>
  <si>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</si>
  <si>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</si>
  <si>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</si>
  <si>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</si>
  <si>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</si>
  <si>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</si>
  <si>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</si>
  <si>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</si>
  <si>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</si>
  <si>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</si>
  <si>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</si>
  <si>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</si>
  <si>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</si>
  <si>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</si>
  <si>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</si>
  <si>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</si>
  <si>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</si>
  <si>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</si>
  <si>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</si>
  <si>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</si>
  <si>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</si>
  <si>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</si>
  <si>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</si>
  <si>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</si>
  <si>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</si>
  <si>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</si>
  <si>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</si>
  <si>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</si>
  <si>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</si>
  <si>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</si>
  <si>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</si>
  <si>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</si>
  <si>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</si>
  <si>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</si>
  <si>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</si>
  <si>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</si>
  <si>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</si>
  <si>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</si>
  <si>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</si>
  <si>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</si>
  <si>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</si>
  <si>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</si>
  <si>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</si>
  <si>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</si>
  <si>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</si>
  <si>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</si>
  <si>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</si>
  <si>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</si>
  <si>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</si>
  <si>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</si>
  <si>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</si>
  <si>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</si>
  <si>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</si>
  <si>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</si>
  <si>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</si>
  <si>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</si>
  <si>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</si>
  <si>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</si>
  <si>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</si>
  <si>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</si>
  <si>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</si>
  <si>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</si>
  <si>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</si>
  <si>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</si>
  <si>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</si>
  <si>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</si>
  <si>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</si>
  <si>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</si>
  <si>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</si>
  <si>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</si>
  <si>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</si>
  <si>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</si>
  <si>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</si>
  <si>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</si>
  <si>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</si>
  <si>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</si>
  <si>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</si>
  <si>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</si>
  <si>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</si>
  <si>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</si>
  <si>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</si>
  <si>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</si>
  <si>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</si>
  <si>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</si>
  <si>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</si>
  <si>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</si>
  <si>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</si>
  <si>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</si>
  <si>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</si>
  <si>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</si>
  <si>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</si>
  <si>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</si>
  <si>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</si>
  <si>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</si>
  <si>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</si>
  <si>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</si>
  <si>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</si>
  <si>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</si>
  <si>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</si>
  <si>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</si>
  <si>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</si>
  <si>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</si>
  <si>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</si>
  <si>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</si>
  <si>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</si>
  <si>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</si>
  <si>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</si>
  <si>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</si>
  <si>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</si>
  <si>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</si>
  <si>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</si>
  <si>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</si>
  <si>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</si>
  <si>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</si>
  <si>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</si>
  <si>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</si>
  <si>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</si>
  <si>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</si>
  <si>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</si>
  <si>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</si>
  <si>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</si>
  <si>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</si>
  <si>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</si>
  <si>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</si>
  <si>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</si>
  <si>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</si>
  <si>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</si>
  <si>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</si>
  <si>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</si>
  <si>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</si>
  <si>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</si>
  <si>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</si>
  <si>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</si>
  <si>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</si>
  <si>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</si>
  <si>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</si>
  <si>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</si>
  <si>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</si>
  <si>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</si>
  <si>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</si>
  <si>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</si>
  <si>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</si>
  <si>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</si>
  <si>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</si>
  <si>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</si>
  <si>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</si>
  <si>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</si>
  <si>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</si>
  <si>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</si>
  <si>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</si>
  <si>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</si>
  <si>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</si>
  <si>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</si>
  <si>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</si>
  <si>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</si>
  <si>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</si>
  <si>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</si>
  <si>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</si>
  <si>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</si>
  <si>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</si>
  <si>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</si>
  <si>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</si>
  <si>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</si>
  <si>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</si>
  <si>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</si>
  <si>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</si>
  <si>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</si>
  <si>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</si>
  <si>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</si>
  <si>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</si>
  <si>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</si>
  <si>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</si>
  <si>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</si>
  <si>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</si>
  <si>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</si>
  <si>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</si>
  <si>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</si>
  <si>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</si>
  <si>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</si>
  <si>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</si>
  <si>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</si>
  <si>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</si>
  <si>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</si>
  <si>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</si>
  <si>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</si>
  <si>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</si>
  <si>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</si>
  <si>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</si>
  <si>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</si>
  <si>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</si>
  <si>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</si>
  <si>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</si>
  <si>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</si>
  <si>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</si>
  <si>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</si>
  <si>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</si>
  <si>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</si>
  <si>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</si>
  <si>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</si>
  <si>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</si>
  <si>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</si>
  <si>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</si>
  <si>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</si>
  <si>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</si>
  <si>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</si>
  <si>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</si>
  <si>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</si>
  <si>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</si>
  <si>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</si>
  <si>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</si>
  <si>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</si>
  <si>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</si>
  <si>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</si>
  <si>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</si>
  <si>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</si>
  <si>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</si>
  <si>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</si>
  <si>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</si>
  <si>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</si>
  <si>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</si>
  <si>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</si>
  <si>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</si>
  <si>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</si>
  <si>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</si>
  <si>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</si>
  <si>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</si>
  <si>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</si>
  <si>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</si>
  <si>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</si>
  <si>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</si>
  <si>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</si>
  <si>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</si>
  <si>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</si>
  <si>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</si>
  <si>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</si>
  <si>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</si>
  <si>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</si>
  <si>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</si>
  <si>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</si>
  <si>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</si>
  <si>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</si>
  <si>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</si>
  <si>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</si>
  <si>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</si>
  <si>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</si>
  <si>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</si>
  <si>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</si>
  <si>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</si>
  <si>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</si>
  <si>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</si>
  <si>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</si>
  <si>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</si>
  <si>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</si>
  <si>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</si>
  <si>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</si>
  <si>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</si>
  <si>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</si>
  <si>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</si>
  <si>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</si>
  <si>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</si>
  <si>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</si>
  <si>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</si>
  <si>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</si>
  <si>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</si>
  <si>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</si>
  <si>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</si>
  <si>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</si>
  <si>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</si>
  <si>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</si>
  <si>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</si>
  <si>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</si>
  <si>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</si>
  <si>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</si>
  <si>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</si>
  <si>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</si>
  <si>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</si>
  <si>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</si>
  <si>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</si>
  <si>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</si>
  <si>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</si>
  <si>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</si>
  <si>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</si>
  <si>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</si>
  <si>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</si>
  <si>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</si>
  <si>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</si>
  <si>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</si>
  <si>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</si>
  <si>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</si>
  <si>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</si>
  <si>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</si>
  <si>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</si>
  <si>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</si>
  <si>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</si>
  <si>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</si>
  <si>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</si>
  <si>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</si>
  <si>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</si>
  <si>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</si>
  <si>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</si>
  <si>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</si>
  <si>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</si>
  <si>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</si>
  <si>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</si>
  <si>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</si>
  <si>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</si>
  <si>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</si>
  <si>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</si>
  <si>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</si>
  <si>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</si>
  <si>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</si>
  <si>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</si>
  <si>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</si>
  <si>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</si>
  <si>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</si>
  <si>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</si>
  <si>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</si>
  <si>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</si>
  <si>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</si>
  <si>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</si>
  <si>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</si>
  <si>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</si>
  <si>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</si>
  <si>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</si>
  <si>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</si>
  <si>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</si>
  <si>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</si>
  <si>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</si>
  <si>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</si>
  <si>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</si>
  <si>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</si>
  <si>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</si>
  <si>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</si>
  <si>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</si>
  <si>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</si>
  <si>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</si>
  <si>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</si>
  <si>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</si>
  <si>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</si>
  <si>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</si>
  <si>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</si>
  <si>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</si>
  <si>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</si>
  <si>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</si>
  <si>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</si>
  <si>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</si>
  <si>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</si>
  <si>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</si>
  <si>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</si>
  <si>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</si>
  <si>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</si>
  <si>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</si>
  <si>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</si>
  <si>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</si>
  <si>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</si>
  <si>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</si>
  <si>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</si>
  <si>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</si>
  <si>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</si>
  <si>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</si>
  <si>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</si>
  <si>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</si>
  <si>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</si>
  <si>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</si>
  <si>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</si>
  <si>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</si>
  <si>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</si>
  <si>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</si>
  <si>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</si>
  <si>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</si>
  <si>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</si>
  <si>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</si>
  <si>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</si>
  <si>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</si>
  <si>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</si>
  <si>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</si>
  <si>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</si>
  <si>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</si>
  <si>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</si>
  <si>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</si>
  <si>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</si>
  <si>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</si>
  <si>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</si>
  <si>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</si>
  <si>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</si>
  <si>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</si>
  <si>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</si>
  <si>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</si>
  <si>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</si>
  <si>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</si>
  <si>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</si>
  <si>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</si>
  <si>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</si>
  <si>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</si>
  <si>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</si>
  <si>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</si>
  <si>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</si>
  <si>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</si>
  <si>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</si>
  <si>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</si>
  <si>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</si>
  <si>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</si>
  <si>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</si>
  <si>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</si>
  <si>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</si>
  <si>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</si>
  <si>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</si>
  <si>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</si>
  <si>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</si>
  <si>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</si>
  <si>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</si>
  <si>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</si>
  <si>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</si>
  <si>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</si>
  <si>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</si>
  <si>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</si>
  <si>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</si>
  <si>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</si>
  <si>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</si>
  <si>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</si>
  <si>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</si>
  <si>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</si>
  <si>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</si>
  <si>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</si>
  <si>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</si>
  <si>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</si>
  <si>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</si>
  <si>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</si>
  <si>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</si>
  <si>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</si>
  <si>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</si>
  <si>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</si>
  <si>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</si>
  <si>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</si>
  <si>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</si>
  <si>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</si>
  <si>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</si>
  <si>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</si>
  <si>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</si>
  <si>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</si>
  <si>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</si>
  <si>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</si>
  <si>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</si>
  <si>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</si>
  <si>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</si>
  <si>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</si>
  <si>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</si>
  <si>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</si>
  <si>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</si>
  <si>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</si>
  <si>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</si>
  <si>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</si>
  <si>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</si>
  <si>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</si>
  <si>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</si>
  <si>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</si>
  <si>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</si>
  <si>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</si>
  <si>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</si>
  <si>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</si>
  <si>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</si>
  <si>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</si>
  <si>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</si>
  <si>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</si>
  <si>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</si>
  <si>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</si>
  <si>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</si>
  <si>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</si>
  <si>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</si>
  <si>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</si>
  <si>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</si>
  <si>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</si>
  <si>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</si>
  <si>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</si>
  <si>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</si>
  <si>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</si>
  <si>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</si>
  <si>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</si>
  <si>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</si>
  <si>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</si>
  <si>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</si>
  <si>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</si>
  <si>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</si>
  <si>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</si>
  <si>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</si>
  <si>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</si>
  <si>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</si>
  <si>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</si>
  <si>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</si>
  <si>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</si>
  <si>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</si>
  <si>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</si>
  <si>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</si>
  <si>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</si>
  <si>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</si>
  <si>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</si>
  <si>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</si>
  <si>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</si>
  <si>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</si>
  <si>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</si>
  <si>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</si>
  <si>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</si>
  <si>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</si>
  <si>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</si>
  <si>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</si>
  <si>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</si>
  <si>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</si>
  <si>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</si>
  <si>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</si>
  <si>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</si>
  <si>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</si>
  <si>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</si>
  <si>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</si>
  <si>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</si>
  <si>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</si>
  <si>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</si>
  <si>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</si>
  <si>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</si>
  <si>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</si>
  <si>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</si>
  <si>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</si>
  <si>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</si>
  <si>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</si>
  <si>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</si>
  <si>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</si>
  <si>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</si>
  <si>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</si>
  <si>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</si>
  <si>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</si>
  <si>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</si>
  <si>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</si>
  <si>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</si>
  <si>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</si>
  <si>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</si>
  <si>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</si>
  <si>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</si>
  <si>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</si>
  <si>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</si>
  <si>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</si>
  <si>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</si>
  <si>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</si>
  <si>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</si>
  <si>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</si>
  <si>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</si>
  <si>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</si>
  <si>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</si>
  <si>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</si>
  <si>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</si>
  <si>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</si>
  <si>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</si>
  <si>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</si>
  <si>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</si>
  <si>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</si>
  <si>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</si>
  <si>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</si>
  <si>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</si>
  <si>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</si>
  <si>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</si>
  <si>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</si>
  <si>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</si>
  <si>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</si>
  <si>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</si>
  <si>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</si>
  <si>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</si>
  <si>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</si>
  <si>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</si>
  <si>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</si>
  <si>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</si>
  <si>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</si>
  <si>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</si>
  <si>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</si>
  <si>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</si>
  <si>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</si>
  <si>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</si>
  <si>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</si>
  <si>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</si>
  <si>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</si>
  <si>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</si>
  <si>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</si>
  <si>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</si>
  <si>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</si>
  <si>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</si>
  <si>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</si>
  <si>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</si>
  <si>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</si>
  <si>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</si>
  <si>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</si>
  <si>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</si>
  <si>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</si>
  <si>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</si>
  <si>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</si>
  <si>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</si>
  <si>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</si>
  <si>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</si>
  <si>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</si>
  <si>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</si>
  <si>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</si>
  <si>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</si>
  <si>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</si>
  <si>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</si>
  <si>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</si>
  <si>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</si>
  <si>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</si>
  <si>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</si>
  <si>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</si>
  <si>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</si>
  <si>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</si>
  <si>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</si>
  <si>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</si>
  <si>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</si>
  <si>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</si>
  <si>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</si>
  <si>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</si>
  <si>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</si>
  <si>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</si>
  <si>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</si>
  <si>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</si>
  <si>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</si>
  <si>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</si>
  <si>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</si>
  <si>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</si>
  <si>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</si>
  <si>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</si>
  <si>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</si>
  <si>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</si>
  <si>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</si>
  <si>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</si>
  <si>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</si>
  <si>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</si>
  <si>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</si>
  <si>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</si>
  <si>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</si>
  <si>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</si>
  <si>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</si>
  <si>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</si>
  <si>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</si>
  <si>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</si>
  <si>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</si>
  <si>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</si>
  <si>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</si>
  <si>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</si>
  <si>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</si>
  <si>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</si>
  <si>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</si>
  <si>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</si>
  <si>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</si>
  <si>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</si>
  <si>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</si>
  <si>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</si>
  <si>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</si>
  <si>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</si>
  <si>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</si>
  <si>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</si>
  <si>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</si>
  <si>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</si>
  <si>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</si>
  <si>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</si>
  <si>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</si>
  <si>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</si>
  <si>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</si>
  <si>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</si>
  <si>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</si>
  <si>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</si>
  <si>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</si>
  <si>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</si>
  <si>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</si>
  <si>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</si>
  <si>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</si>
  <si>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</si>
  <si>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</si>
  <si>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</si>
  <si>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</si>
  <si>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</si>
  <si>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</si>
  <si>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</si>
  <si>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</si>
  <si>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</si>
  <si>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</si>
  <si>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</si>
  <si>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</si>
  <si>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</si>
  <si>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</si>
  <si>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</si>
  <si>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</si>
  <si>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</si>
  <si>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</si>
  <si>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</si>
  <si>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</si>
  <si>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</si>
  <si>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</si>
  <si>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</si>
  <si>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</si>
  <si>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</si>
  <si>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</si>
  <si>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</si>
  <si>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</si>
  <si>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</si>
  <si>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</si>
  <si>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</si>
  <si>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</si>
  <si>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</si>
  <si>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</si>
  <si>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</si>
  <si>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</si>
  <si>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</si>
  <si>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</si>
  <si>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</si>
  <si>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</si>
  <si>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</si>
  <si>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</si>
  <si>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</si>
  <si>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</si>
  <si>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</si>
  <si>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</si>
  <si>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</si>
  <si>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</si>
  <si>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</si>
  <si>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</si>
  <si>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</si>
  <si>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</si>
  <si>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</si>
  <si>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</si>
  <si>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</si>
  <si>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</si>
  <si>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</si>
  <si>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</si>
  <si>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</si>
  <si>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</si>
  <si>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</si>
  <si>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</si>
  <si>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</si>
  <si>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</si>
  <si>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</si>
  <si>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</si>
  <si>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</si>
  <si>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</si>
  <si>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</si>
  <si>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</si>
  <si>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</si>
  <si>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</si>
  <si>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</si>
  <si>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</si>
  <si>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</si>
  <si>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</si>
  <si>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</si>
  <si>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</si>
  <si>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</si>
  <si>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</si>
  <si>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</si>
  <si>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</si>
  <si>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</si>
  <si>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</si>
  <si>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</si>
  <si>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</si>
  <si>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</si>
  <si>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</si>
  <si>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</si>
  <si>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</si>
  <si>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</si>
  <si>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</si>
  <si>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</si>
  <si>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</si>
  <si>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</si>
  <si>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</si>
  <si>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</si>
  <si>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</si>
  <si>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</si>
  <si>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</si>
  <si>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</si>
  <si>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</si>
  <si>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</si>
  <si>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</si>
  <si>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</si>
  <si>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</si>
  <si>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</si>
  <si>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</si>
  <si>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</si>
  <si>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</si>
  <si>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</si>
  <si>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</si>
  <si>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</si>
  <si>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</si>
  <si>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</si>
  <si>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</si>
  <si>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</si>
  <si>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</si>
  <si>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</si>
  <si>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</si>
  <si>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</si>
  <si>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</si>
  <si>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</si>
  <si>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</si>
  <si>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</si>
  <si>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</si>
  <si>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</si>
  <si>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</si>
  <si>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</si>
  <si>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</si>
  <si>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</si>
  <si>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</si>
  <si>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</si>
  <si>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</si>
  <si>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</si>
  <si>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</si>
  <si>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</si>
  <si>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</si>
  <si>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</si>
  <si>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</si>
  <si>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</si>
  <si>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</si>
  <si>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</si>
  <si>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</si>
  <si>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</si>
  <si>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</si>
  <si>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</si>
  <si>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</si>
  <si>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</si>
  <si>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</si>
  <si>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</si>
  <si>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</si>
  <si>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</si>
  <si>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</si>
  <si>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</si>
  <si>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</si>
  <si>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</si>
  <si>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</si>
  <si>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</si>
  <si>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</si>
  <si>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</si>
  <si>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</si>
  <si>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</si>
  <si>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</si>
  <si>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</si>
  <si>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</si>
  <si>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</si>
  <si>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</si>
  <si>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</si>
  <si>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</si>
  <si>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</si>
  <si>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</si>
  <si>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</si>
  <si>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</si>
  <si>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</si>
  <si>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</si>
  <si>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</si>
  <si>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</si>
  <si>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</si>
  <si>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</si>
  <si>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</si>
  <si>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</si>
  <si>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</si>
  <si>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</si>
  <si>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</si>
  <si>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</si>
  <si>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</si>
  <si>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</si>
  <si>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</si>
  <si>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</si>
  <si>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</si>
  <si>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</si>
  <si>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</si>
  <si>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</si>
  <si>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</si>
  <si>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</si>
  <si>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</si>
  <si>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</si>
  <si>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</si>
  <si>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</si>
  <si>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</si>
  <si>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</si>
  <si>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</si>
  <si>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</si>
  <si>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</si>
  <si>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</si>
  <si>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</si>
  <si>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</si>
  <si>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</si>
  <si>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</si>
  <si>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</si>
  <si>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</si>
  <si>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</si>
  <si>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</si>
  <si>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</si>
  <si>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</si>
  <si>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</si>
  <si>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</si>
  <si>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</si>
  <si>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</si>
  <si>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</si>
  <si>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</si>
  <si>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</si>
  <si>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</si>
  <si>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</si>
  <si>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</si>
  <si>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</si>
  <si>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</si>
  <si>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</si>
  <si>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</si>
  <si>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</si>
  <si>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</si>
  <si>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</si>
  <si>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</si>
  <si>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</si>
  <si>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</si>
  <si>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</si>
  <si>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</si>
  <si>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</si>
  <si>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</si>
  <si>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</si>
  <si>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</si>
  <si>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</si>
  <si>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</si>
  <si>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</si>
  <si>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</si>
  <si>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</si>
  <si>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</si>
  <si>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</si>
  <si>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</si>
  <si>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</si>
  <si>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</si>
  <si>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</si>
  <si>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</si>
  <si>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</si>
  <si>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</si>
  <si>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</si>
  <si>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</si>
  <si>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</si>
  <si>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</si>
  <si>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</si>
  <si>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</si>
  <si>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</si>
  <si>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</si>
  <si>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</si>
  <si>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</si>
  <si>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</si>
  <si>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</si>
  <si>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</si>
  <si>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</si>
  <si>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</si>
  <si>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</si>
  <si>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</si>
  <si>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</si>
  <si>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</si>
  <si>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</si>
  <si>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</si>
  <si>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</si>
  <si>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</si>
  <si>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</si>
  <si>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</si>
  <si>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</si>
  <si>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</si>
  <si>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</si>
  <si>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</si>
  <si>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</si>
  <si>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</si>
  <si>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</si>
  <si>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</si>
  <si>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</si>
  <si>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</si>
  <si>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</si>
  <si>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</si>
  <si>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</si>
  <si>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</si>
  <si>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</si>
  <si>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</si>
  <si>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</si>
  <si>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</si>
  <si>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</si>
  <si>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</si>
  <si>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</si>
  <si>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</si>
  <si>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</si>
  <si>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</si>
  <si>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</si>
  <si>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</si>
  <si>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</si>
  <si>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</si>
  <si>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</si>
  <si>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</si>
  <si>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</si>
  <si>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</si>
  <si>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</si>
  <si>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</si>
  <si>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</si>
  <si>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</si>
  <si>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</si>
  <si>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</si>
  <si>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</si>
  <si>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</si>
  <si>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</si>
  <si>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</si>
  <si>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</si>
  <si>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</si>
  <si>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</si>
  <si>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</si>
  <si>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</si>
  <si>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</si>
  <si>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</si>
  <si>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</si>
  <si>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</si>
  <si>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</si>
  <si>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</si>
  <si>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</si>
  <si>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</si>
  <si>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</si>
  <si>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</si>
  <si>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</si>
  <si>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</si>
  <si>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</si>
  <si>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</si>
  <si>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</si>
  <si>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</si>
  <si>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</si>
  <si>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</si>
  <si>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</si>
  <si>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</si>
  <si>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</si>
  <si>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</si>
  <si>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</si>
  <si>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</si>
  <si>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</si>
  <si>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</si>
  <si>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</si>
  <si>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</si>
  <si>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</si>
  <si>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</si>
  <si>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</si>
  <si>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</si>
  <si>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</si>
  <si>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</si>
  <si>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</si>
  <si>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</si>
  <si>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</si>
  <si>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</si>
  <si>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</si>
  <si>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</si>
  <si>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</si>
  <si>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</si>
  <si>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</si>
  <si>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</si>
  <si>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</si>
  <si>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</si>
  <si>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</si>
  <si>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</si>
  <si>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</si>
  <si>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</si>
  <si>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</si>
  <si>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</si>
  <si>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</si>
  <si>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</si>
  <si>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</si>
  <si>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</si>
  <si>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</si>
  <si>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</si>
  <si>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</si>
  <si>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</si>
  <si>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</si>
  <si>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</si>
  <si>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</si>
  <si>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</si>
  <si>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</si>
  <si>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</si>
  <si>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</si>
  <si>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</si>
  <si>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</si>
  <si>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</si>
  <si>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</si>
  <si>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</si>
  <si>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</si>
  <si>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</si>
  <si>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</si>
  <si>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</si>
  <si>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</si>
  <si>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</si>
  <si>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</si>
  <si>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</si>
  <si>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</si>
  <si>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</si>
  <si>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</si>
  <si>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</si>
  <si>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</si>
  <si>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</si>
  <si>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</si>
  <si>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</si>
  <si>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</si>
  <si>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</si>
  <si>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</si>
  <si>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</si>
  <si>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</si>
  <si>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</si>
  <si>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</si>
  <si>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</si>
  <si>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</si>
  <si>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</si>
  <si>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</si>
  <si>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</si>
  <si>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</si>
  <si>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</si>
  <si>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</si>
  <si>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</si>
  <si>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</si>
  <si>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</si>
  <si>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</si>
  <si>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</si>
  <si>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</si>
  <si>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</si>
  <si>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</si>
  <si>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</si>
  <si>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</si>
  <si>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</si>
  <si>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</si>
  <si>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</si>
  <si>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</si>
  <si>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</si>
  <si>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</si>
  <si>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</si>
  <si>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</si>
  <si>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</si>
  <si>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</si>
  <si>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</si>
  <si>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</si>
  <si>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</si>
  <si>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</si>
  <si>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</si>
  <si>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</si>
  <si>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</si>
  <si>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</si>
  <si>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</si>
  <si>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</si>
  <si>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</si>
  <si>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</si>
  <si>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</si>
  <si>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</si>
  <si>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</si>
  <si>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</si>
  <si>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</si>
  <si>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</si>
  <si>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</si>
  <si>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</si>
  <si>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</si>
  <si>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</si>
  <si>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</si>
  <si>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</si>
  <si>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</si>
  <si>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</si>
  <si>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</si>
  <si>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</si>
  <si>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</si>
  <si>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</si>
  <si>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</si>
  <si>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</si>
  <si>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</si>
  <si>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</si>
  <si>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</si>
  <si>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</si>
  <si>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</si>
  <si>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</si>
  <si>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</si>
  <si>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</si>
  <si>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</si>
  <si>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</si>
  <si>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</si>
  <si>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</si>
  <si>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</si>
  <si>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</si>
  <si>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</si>
  <si>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</si>
  <si>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</si>
  <si>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</si>
  <si>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</si>
  <si>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</si>
  <si>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</si>
  <si>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</si>
  <si>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</si>
  <si>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</si>
  <si>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</si>
  <si>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</si>
  <si>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</si>
  <si>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</si>
  <si>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</si>
  <si>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</si>
  <si>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</si>
  <si>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</si>
  <si>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</si>
  <si>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</si>
  <si>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</si>
  <si>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</si>
  <si>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</si>
  <si>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</si>
  <si>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</si>
  <si>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</si>
  <si>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</si>
  <si>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</si>
  <si>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</si>
  <si>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</si>
  <si>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</si>
  <si>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</si>
  <si>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</si>
  <si>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</si>
  <si>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</si>
  <si>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</si>
  <si>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</si>
  <si>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</si>
  <si>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</si>
  <si>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</si>
  <si>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</si>
  <si>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</si>
  <si>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</si>
  <si>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</si>
  <si>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</si>
  <si>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</si>
  <si>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</si>
  <si>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</si>
  <si>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</si>
  <si>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</si>
  <si>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</si>
  <si>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</si>
  <si>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</si>
  <si>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</si>
  <si>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</si>
  <si>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</si>
  <si>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</si>
  <si>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</si>
  <si>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</si>
  <si>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</si>
  <si>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</si>
  <si>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</si>
  <si>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</si>
  <si>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</si>
  <si>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</si>
  <si>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</si>
  <si>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</si>
  <si>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</si>
  <si>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</si>
  <si>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</si>
  <si>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</si>
  <si>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</si>
  <si>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</si>
  <si>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</si>
  <si>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</si>
  <si>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</si>
  <si>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</si>
  <si>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</si>
  <si>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</si>
  <si>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</si>
  <si>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</si>
  <si>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</si>
  <si>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</si>
  <si>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</si>
  <si>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</si>
  <si>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</si>
  <si>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</si>
  <si>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</si>
  <si>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</si>
  <si>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</si>
  <si>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</si>
  <si>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</si>
  <si>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</si>
  <si>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</si>
  <si>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</si>
  <si>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</si>
  <si>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</si>
  <si>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</si>
  <si>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</si>
  <si>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</si>
  <si>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</si>
  <si>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</si>
  <si>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</si>
  <si>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</si>
  <si>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</si>
  <si>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</si>
  <si>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</si>
  <si>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</si>
  <si>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</si>
  <si>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</si>
  <si>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</si>
  <si>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</si>
  <si>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</si>
  <si>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</si>
  <si>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</si>
  <si>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</si>
  <si>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</si>
  <si>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</si>
  <si>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</si>
  <si>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</si>
  <si>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</si>
  <si>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</si>
  <si>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</si>
  <si>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</si>
  <si>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</si>
  <si>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</si>
  <si>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</si>
  <si>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</si>
  <si>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</si>
  <si>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</si>
  <si>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</si>
  <si>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</si>
  <si>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</si>
  <si>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</si>
  <si>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</si>
  <si>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</si>
  <si>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</si>
  <si>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</si>
  <si>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</si>
  <si>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</si>
  <si>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</si>
  <si>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</si>
  <si>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</si>
  <si>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</si>
  <si>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</si>
  <si>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</si>
  <si>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</si>
  <si>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</si>
  <si>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</si>
  <si>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</si>
  <si>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</si>
  <si>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</si>
  <si>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</si>
  <si>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</si>
  <si>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</si>
  <si>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</si>
  <si>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</si>
  <si>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</si>
  <si>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</si>
  <si>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</si>
  <si>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</si>
  <si>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</si>
  <si>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</si>
  <si>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</si>
  <si>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</si>
  <si>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</si>
  <si>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</si>
  <si>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</si>
  <si>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</si>
  <si>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</si>
  <si>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</si>
  <si>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</si>
  <si>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</si>
  <si>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</si>
  <si>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</si>
  <si>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</si>
  <si>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</si>
  <si>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</si>
  <si>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</si>
  <si>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</si>
  <si>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</si>
  <si>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</si>
  <si>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</si>
  <si>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</si>
  <si>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</si>
  <si>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</si>
  <si>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</si>
  <si>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</si>
  <si>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</si>
  <si>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</si>
  <si>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</si>
  <si>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</si>
  <si>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</si>
  <si>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</si>
  <si>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</si>
  <si>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</si>
  <si>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</si>
  <si>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</si>
  <si>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</si>
  <si>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</si>
  <si>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</si>
  <si>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</si>
  <si>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</si>
  <si>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</si>
  <si>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</si>
  <si>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</si>
  <si>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</si>
  <si>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</si>
  <si>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</si>
  <si>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</si>
  <si>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</si>
  <si>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</si>
  <si>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</si>
  <si>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</si>
  <si>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</si>
  <si>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</si>
  <si>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</si>
  <si>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</si>
  <si>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</si>
  <si>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</si>
  <si>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</si>
  <si>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</si>
  <si>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</si>
  <si>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</si>
  <si>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</si>
  <si>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</si>
  <si>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</si>
  <si>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</si>
  <si>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</si>
  <si>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</si>
  <si>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</si>
  <si>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</si>
  <si>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</si>
  <si>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</si>
  <si>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</si>
  <si>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</si>
  <si>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</si>
  <si>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</si>
  <si>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</si>
  <si>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</si>
  <si>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</si>
  <si>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</si>
  <si>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</si>
  <si>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</si>
  <si>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</si>
  <si>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</si>
  <si>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</si>
  <si>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</si>
  <si>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</si>
  <si>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</si>
  <si>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</si>
  <si>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</si>
  <si>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</si>
  <si>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</si>
  <si>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</si>
  <si>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</si>
  <si>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</si>
  <si>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</si>
  <si>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</si>
  <si>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</si>
  <si>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</si>
  <si>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</si>
  <si>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</si>
  <si>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</si>
  <si>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</si>
  <si>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</si>
  <si>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</si>
  <si>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</si>
  <si>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</si>
  <si>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</si>
  <si>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</si>
  <si>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</si>
  <si>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</si>
  <si>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</si>
  <si>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</si>
  <si>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</si>
  <si>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</si>
  <si>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</si>
  <si>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</si>
  <si>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</si>
  <si>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</si>
  <si>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</si>
  <si>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</si>
  <si>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</si>
  <si>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</si>
  <si>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</si>
  <si>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</si>
  <si>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</si>
  <si>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</si>
  <si>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</si>
  <si>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</si>
  <si>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</si>
  <si>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</si>
  <si>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</si>
  <si>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</si>
  <si>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</si>
  <si>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</si>
  <si>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</si>
  <si>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</si>
  <si>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</si>
  <si>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</si>
  <si>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</si>
  <si>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</si>
  <si>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</si>
  <si>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</si>
  <si>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</si>
  <si>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</si>
  <si>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</si>
  <si>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</si>
  <si>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</si>
  <si>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</si>
  <si>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</si>
  <si>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</si>
  <si>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</si>
  <si>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</si>
  <si>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</si>
  <si>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</si>
  <si>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</si>
  <si>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</si>
  <si>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</si>
  <si>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</si>
  <si>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</si>
  <si>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</si>
  <si>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</si>
  <si>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</si>
  <si>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</si>
  <si>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</si>
  <si>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</si>
  <si>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</si>
  <si>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</si>
  <si>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</si>
  <si>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</si>
  <si>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</si>
  <si>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</si>
  <si>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</si>
  <si>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</si>
  <si>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</si>
  <si>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</si>
  <si>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</si>
  <si>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</si>
  <si>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</si>
  <si>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</si>
  <si>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</si>
  <si>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</si>
  <si>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</si>
  <si>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</si>
  <si>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</si>
  <si>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</si>
  <si>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</si>
  <si>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</si>
  <si>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</si>
  <si>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</si>
  <si>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</si>
  <si>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</si>
  <si>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</si>
  <si>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</si>
  <si>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</si>
  <si>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</si>
  <si>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</si>
  <si>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</si>
  <si>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</si>
  <si>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</si>
  <si>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</si>
  <si>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</si>
  <si>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</si>
  <si>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</si>
  <si>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</si>
  <si>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</si>
  <si>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</si>
  <si>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</si>
  <si>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</si>
  <si>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</si>
  <si>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</si>
  <si>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</si>
  <si>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</si>
  <si>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</si>
  <si>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</si>
  <si>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</si>
  <si>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</si>
  <si>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</si>
  <si>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</si>
  <si>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</si>
  <si>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</si>
  <si>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</si>
  <si>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</si>
  <si>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</si>
  <si>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</si>
  <si>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</si>
  <si>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</si>
  <si>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</si>
  <si>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</si>
  <si>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</si>
  <si>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</si>
  <si>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</si>
  <si>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</si>
  <si>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</si>
  <si>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</si>
  <si>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</si>
  <si>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</si>
  <si>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</si>
  <si>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</si>
  <si>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</si>
  <si>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</si>
  <si>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</si>
  <si>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</si>
  <si>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</si>
  <si>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</si>
  <si>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</si>
  <si>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</si>
  <si>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</si>
  <si>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</si>
  <si>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</si>
  <si>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</si>
  <si>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</si>
  <si>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</si>
  <si>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</si>
  <si>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</si>
  <si>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</si>
  <si>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</si>
  <si>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</si>
  <si>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</si>
  <si>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</si>
  <si>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</si>
  <si>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</si>
  <si>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</si>
  <si>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</si>
  <si>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</si>
  <si>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</si>
  <si>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</si>
  <si>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</si>
  <si>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</si>
  <si>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</si>
  <si>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</si>
  <si>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</si>
  <si>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</si>
  <si>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</si>
  <si>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</si>
  <si>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</si>
  <si>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</si>
  <si>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</si>
  <si>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</si>
  <si>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</si>
  <si>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</si>
  <si>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</si>
  <si>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</si>
  <si>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</si>
  <si>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</si>
  <si>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</si>
  <si>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</si>
  <si>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</si>
  <si>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</si>
  <si>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</si>
  <si>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</si>
  <si>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</si>
  <si>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</si>
  <si>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</si>
  <si>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</si>
  <si>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</si>
  <si>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</si>
  <si>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</si>
  <si>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</si>
  <si>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</si>
  <si>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</si>
  <si>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</si>
  <si>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</si>
  <si>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</si>
  <si>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</si>
  <si>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</si>
  <si>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</si>
  <si>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</si>
  <si>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</si>
  <si>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</si>
  <si>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</si>
  <si>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</si>
  <si>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</si>
  <si>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</si>
  <si>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</si>
  <si>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</si>
  <si>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</si>
  <si>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</si>
  <si>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</si>
  <si>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</si>
  <si>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</si>
  <si>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</si>
  <si>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</si>
  <si>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</si>
  <si>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</si>
  <si>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</si>
  <si>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</si>
  <si>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</si>
  <si>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</si>
  <si>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</si>
  <si>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</si>
  <si>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</si>
  <si>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</si>
  <si>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</si>
  <si>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</si>
  <si>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</si>
  <si>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</si>
  <si>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</si>
  <si>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</si>
  <si>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</si>
  <si>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</si>
  <si>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</si>
  <si>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</si>
  <si>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</si>
  <si>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</si>
  <si>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</si>
  <si>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</si>
  <si>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</si>
  <si>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</si>
  <si>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</si>
  <si>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</si>
  <si>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</si>
  <si>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</si>
  <si>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</si>
  <si>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</si>
  <si>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</si>
  <si>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</si>
  <si>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</si>
  <si>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</si>
  <si>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</si>
  <si>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</si>
  <si>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</si>
  <si>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</si>
  <si>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</si>
  <si>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</si>
  <si>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</si>
  <si>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</si>
  <si>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</si>
  <si>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</si>
  <si>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</si>
  <si>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</si>
  <si>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</si>
  <si>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</si>
  <si>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</si>
  <si>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</si>
  <si>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</si>
  <si>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</si>
  <si>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</si>
  <si>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</si>
  <si>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</si>
  <si>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</si>
  <si>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</si>
  <si>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</si>
  <si>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</si>
  <si>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</si>
  <si>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</si>
  <si>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</si>
  <si>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</si>
  <si>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</si>
  <si>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</si>
  <si>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</si>
  <si>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</si>
  <si>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</si>
  <si>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</si>
  <si>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</si>
  <si>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</si>
  <si>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</si>
  <si>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</si>
  <si>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</si>
  <si>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</si>
  <si>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</si>
  <si>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</si>
  <si>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</si>
  <si>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</si>
  <si>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</si>
  <si>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</si>
  <si>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</si>
  <si>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</si>
  <si>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</si>
  <si>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</si>
  <si>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</si>
  <si>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</si>
  <si>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</si>
  <si>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</si>
  <si>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</si>
  <si>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</si>
  <si>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</si>
  <si>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</si>
  <si>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</si>
  <si>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</si>
  <si>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</si>
  <si>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</si>
  <si>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</si>
  <si>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</si>
  <si>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</si>
  <si>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</si>
  <si>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</si>
  <si>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</si>
  <si>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</si>
  <si>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</si>
  <si>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</si>
  <si>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</si>
  <si>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</si>
  <si>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</si>
  <si>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</si>
  <si>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</si>
  <si>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</si>
  <si>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</si>
  <si>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</si>
  <si>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</si>
  <si>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</si>
  <si>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</si>
  <si>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</si>
  <si>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</si>
  <si>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</si>
  <si>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</si>
  <si>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</si>
  <si>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</si>
  <si>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</si>
  <si>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</si>
  <si>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</si>
  <si>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</si>
  <si>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</si>
  <si>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</si>
  <si>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</si>
  <si>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</si>
  <si>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</si>
  <si>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</si>
  <si>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</si>
  <si>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</si>
  <si>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</si>
  <si>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</si>
  <si>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</si>
  <si>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</si>
  <si>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</si>
  <si>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</si>
  <si>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</si>
  <si>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</si>
  <si>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</si>
  <si>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</si>
  <si>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</si>
  <si>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</si>
  <si>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</si>
  <si>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</si>
  <si>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</si>
  <si>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</si>
  <si>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</si>
  <si>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</si>
  <si>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</si>
  <si>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</si>
  <si>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</si>
  <si>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</si>
  <si>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</si>
  <si>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</si>
  <si>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</si>
  <si>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</si>
  <si>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</si>
  <si>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</si>
  <si>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</si>
  <si>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</si>
  <si>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</si>
  <si>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</si>
  <si>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</si>
  <si>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</si>
  <si>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</si>
  <si>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</si>
  <si>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</si>
  <si>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</si>
  <si>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</si>
  <si>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</si>
  <si>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</si>
  <si>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</si>
  <si>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</si>
  <si>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</si>
  <si>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</si>
  <si>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</si>
  <si>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</si>
  <si>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</si>
  <si>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</si>
  <si>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</si>
  <si>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</si>
  <si>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</si>
  <si>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</si>
  <si>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</si>
  <si>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</si>
  <si>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</si>
  <si>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</si>
  <si>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</si>
  <si>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</si>
  <si>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</si>
  <si>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</si>
  <si>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</si>
  <si>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</si>
  <si>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</si>
  <si>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</si>
  <si>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</si>
  <si>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</si>
  <si>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</si>
  <si>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</si>
  <si>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</si>
  <si>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</si>
  <si>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</si>
  <si>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</si>
  <si>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</si>
  <si>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</si>
  <si>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</si>
  <si>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</si>
  <si>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</si>
  <si>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</si>
  <si>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</si>
  <si>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</si>
  <si>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</si>
  <si>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</si>
  <si>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</si>
  <si>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</si>
  <si>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</si>
  <si>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</si>
  <si>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</si>
  <si>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</si>
  <si>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</si>
  <si>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</si>
  <si>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</si>
  <si>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</si>
  <si>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</si>
  <si>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</si>
  <si>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</si>
  <si>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</si>
  <si>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</si>
  <si>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</si>
  <si>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</si>
  <si>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</si>
  <si>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</si>
  <si>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</si>
  <si>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</si>
  <si>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</si>
  <si>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</si>
  <si>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</si>
  <si>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</si>
  <si>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</si>
  <si>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</si>
  <si>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</si>
  <si>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</si>
  <si>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</si>
  <si>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</si>
  <si>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</si>
  <si>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</si>
  <si>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</si>
  <si>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</si>
  <si>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</si>
  <si>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</si>
  <si>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</si>
  <si>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</si>
  <si>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</si>
  <si>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</si>
  <si>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</si>
  <si>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</si>
  <si>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</si>
  <si>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</si>
  <si>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</si>
  <si>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</si>
  <si>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</si>
  <si>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</si>
  <si>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</si>
  <si>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</si>
  <si>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</si>
  <si>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</si>
  <si>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</si>
  <si>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</si>
  <si>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</si>
  <si>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</si>
  <si>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</si>
  <si>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</si>
  <si>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</si>
  <si>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</si>
  <si>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</si>
  <si>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</si>
  <si>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</si>
  <si>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</si>
  <si>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</si>
  <si>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</si>
  <si>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</si>
  <si>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</si>
  <si>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</si>
  <si>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</si>
  <si>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</si>
  <si>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</si>
  <si>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</si>
  <si>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</si>
  <si>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</si>
  <si>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</si>
  <si>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</si>
  <si>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</si>
  <si>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</si>
  <si>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</si>
  <si>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</si>
  <si>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</si>
  <si>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</si>
  <si>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</si>
  <si>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</si>
  <si>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</si>
  <si>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</si>
  <si>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</si>
  <si>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</si>
  <si>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</si>
  <si>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</si>
  <si>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</si>
  <si>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</si>
  <si>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</si>
  <si>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</si>
  <si>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</si>
  <si>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</si>
  <si>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</si>
  <si>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</si>
  <si>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</si>
  <si>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</si>
  <si>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</si>
  <si>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</si>
  <si>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</si>
  <si>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</si>
  <si>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</si>
  <si>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</si>
  <si>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</si>
  <si>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</si>
  <si>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</si>
  <si>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</si>
  <si>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</si>
  <si>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</si>
  <si>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</si>
  <si>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</si>
  <si>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</si>
  <si>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</si>
  <si>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</si>
  <si>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</si>
  <si>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</si>
  <si>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</si>
  <si>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</si>
  <si>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</si>
  <si>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</si>
  <si>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</si>
  <si>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</si>
  <si>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</si>
  <si>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</si>
  <si>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</si>
  <si>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</si>
  <si>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</si>
  <si>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</si>
  <si>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</si>
  <si>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</si>
  <si>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</si>
  <si>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</si>
  <si>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</si>
  <si>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</si>
  <si>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</si>
  <si>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</si>
  <si>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</si>
  <si>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</si>
  <si>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</si>
  <si>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</si>
  <si>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</si>
  <si>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</si>
  <si>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</si>
  <si>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</si>
  <si>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</si>
  <si>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</si>
  <si>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</si>
  <si>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</si>
  <si>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</si>
  <si>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</si>
  <si>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</si>
  <si>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</si>
  <si>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</si>
  <si>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</si>
  <si>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</si>
  <si>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</si>
  <si>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</si>
  <si>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</si>
  <si>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</si>
  <si>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</si>
  <si>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</si>
  <si>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</si>
  <si>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</si>
  <si>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</si>
  <si>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</si>
  <si>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</si>
  <si>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</si>
  <si>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</si>
  <si>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</si>
  <si>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</si>
  <si>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</si>
  <si>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</si>
  <si>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</si>
  <si>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</si>
  <si>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</si>
  <si>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</si>
  <si>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</si>
  <si>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</si>
  <si>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</si>
  <si>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</si>
  <si>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</si>
  <si>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</si>
  <si>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</si>
  <si>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</si>
  <si>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</si>
  <si>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</si>
  <si>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</si>
  <si>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</si>
  <si>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</si>
  <si>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</si>
  <si>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</si>
  <si>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</si>
  <si>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</si>
  <si>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</si>
  <si>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</si>
  <si>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</si>
  <si>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</si>
  <si>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</si>
  <si>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</si>
  <si>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</si>
  <si>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</si>
  <si>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</si>
  <si>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</si>
  <si>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</si>
  <si>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</si>
  <si>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</si>
  <si>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</si>
  <si>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</si>
  <si>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</si>
  <si>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</si>
  <si>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</si>
  <si>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</si>
  <si>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</si>
  <si>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</si>
  <si>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</si>
  <si>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</si>
  <si>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</si>
  <si>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</si>
  <si>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</si>
  <si>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</si>
  <si>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</si>
  <si>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</si>
  <si>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</si>
  <si>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</si>
  <si>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</si>
  <si>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</si>
  <si>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</si>
  <si>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</si>
  <si>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</si>
  <si>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</si>
  <si>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</si>
  <si>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</si>
  <si>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</si>
  <si>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</si>
  <si>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</si>
  <si>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</si>
  <si>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</si>
  <si>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</si>
  <si>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</si>
  <si>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</si>
  <si>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</si>
  <si>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</si>
  <si>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</si>
  <si>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</si>
  <si>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</si>
  <si>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</si>
  <si>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</si>
  <si>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</si>
  <si>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</si>
  <si>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</si>
  <si>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</si>
  <si>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</si>
  <si>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</si>
  <si>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</si>
  <si>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</si>
  <si>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</si>
  <si>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</si>
  <si>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</si>
  <si>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</si>
  <si>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</si>
  <si>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</si>
  <si>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</si>
  <si>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</si>
  <si>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</si>
  <si>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</si>
  <si>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</si>
  <si>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</si>
  <si>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</si>
  <si>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</si>
  <si>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</si>
  <si>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</si>
  <si>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</si>
  <si>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</si>
  <si>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</si>
  <si>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</si>
  <si>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</si>
  <si>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</si>
  <si>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</si>
  <si>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</si>
  <si>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</si>
  <si>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</si>
  <si>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</si>
  <si>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</si>
  <si>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</si>
  <si>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</si>
  <si>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</si>
  <si>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</si>
  <si>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</si>
  <si>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</si>
  <si>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</si>
  <si>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</si>
  <si>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</si>
  <si>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</si>
  <si>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</si>
  <si>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</si>
  <si>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</si>
  <si>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</si>
  <si>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</si>
  <si>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</si>
  <si>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</si>
  <si>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</si>
  <si>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</si>
  <si>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</si>
  <si>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</si>
  <si>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</si>
  <si>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</si>
  <si>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</si>
  <si>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</si>
  <si>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</si>
  <si>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</si>
  <si>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</si>
  <si>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</si>
  <si>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</si>
  <si>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</si>
  <si>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</si>
  <si>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</si>
  <si>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</si>
  <si>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</si>
  <si>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</si>
  <si>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</si>
  <si>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</si>
  <si>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</si>
  <si>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</si>
  <si>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</si>
  <si>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</si>
  <si>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</si>
  <si>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</si>
  <si>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</si>
  <si>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</si>
  <si>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</si>
  <si>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</si>
  <si>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</si>
  <si>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</si>
  <si>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</si>
  <si>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</si>
  <si>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</si>
  <si>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</si>
  <si>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</si>
  <si>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</si>
  <si>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</si>
  <si>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</si>
  <si>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</si>
  <si>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</si>
  <si>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</si>
  <si>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</si>
  <si>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</si>
  <si>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</si>
  <si>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</si>
  <si>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</si>
  <si>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</si>
  <si>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</si>
  <si>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</si>
  <si>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</si>
  <si>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</si>
  <si>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</si>
  <si>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</si>
  <si>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</si>
  <si>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</si>
  <si>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</si>
  <si>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</si>
  <si>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</si>
  <si>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</si>
  <si>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</si>
  <si>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</si>
  <si>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</si>
  <si>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</si>
  <si>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</si>
  <si>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</si>
  <si>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</si>
  <si>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</si>
  <si>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</si>
  <si>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</si>
  <si>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</si>
  <si>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</si>
  <si>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</si>
  <si>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</si>
  <si>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</si>
  <si>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</si>
  <si>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</si>
  <si>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</si>
  <si>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</si>
  <si>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</si>
  <si>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</si>
  <si>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</si>
  <si>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</si>
  <si>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</si>
  <si>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</si>
  <si>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</si>
  <si>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</si>
  <si>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</si>
  <si>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</si>
  <si>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</si>
  <si>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</si>
  <si>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</si>
  <si>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</si>
  <si>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</si>
  <si>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</si>
  <si>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</si>
  <si>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</si>
  <si>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</si>
  <si>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</si>
  <si>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</si>
  <si>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</si>
  <si>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</si>
  <si>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</si>
  <si>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</si>
  <si>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</si>
  <si>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</si>
  <si>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</si>
  <si>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</si>
  <si>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</si>
  <si>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</si>
  <si>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</si>
  <si>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</si>
  <si>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</si>
  <si>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</si>
  <si>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</si>
  <si>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</si>
  <si>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</si>
  <si>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</si>
  <si>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</si>
  <si>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</si>
  <si>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</si>
  <si>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</si>
  <si>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</si>
  <si>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</si>
  <si>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</si>
  <si>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</si>
  <si>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</si>
  <si>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</si>
  <si>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</si>
  <si>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</si>
  <si>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</si>
  <si>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</si>
  <si>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</si>
  <si>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</si>
  <si>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</si>
  <si>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</si>
  <si>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</si>
  <si>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</si>
  <si>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</si>
  <si>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</si>
  <si>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</si>
  <si>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</si>
  <si>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</si>
  <si>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</si>
  <si>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</si>
  <si>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</si>
  <si>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</si>
  <si>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</si>
  <si>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</si>
  <si>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</si>
  <si>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</si>
  <si>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</si>
  <si>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</si>
  <si>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</si>
  <si>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</si>
  <si>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</si>
  <si>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</si>
  <si>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</si>
  <si>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</si>
  <si>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</si>
  <si>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</si>
  <si>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</si>
  <si>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</si>
  <si>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</si>
  <si>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</si>
  <si>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</si>
  <si>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</si>
  <si>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</si>
  <si>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</si>
  <si>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</si>
  <si>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</si>
  <si>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</si>
  <si>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</si>
  <si>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</si>
  <si>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</si>
  <si>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</si>
  <si>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</si>
  <si>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</si>
  <si>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</si>
  <si>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</si>
  <si>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</si>
  <si>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</si>
  <si>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</si>
  <si>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</si>
  <si>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</si>
  <si>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</si>
  <si>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</si>
  <si>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</si>
  <si>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</si>
  <si>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</si>
  <si>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</si>
  <si>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</si>
  <si>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</si>
  <si>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</si>
  <si>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</si>
  <si>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</si>
  <si>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</si>
  <si>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</si>
  <si>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</si>
  <si>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</si>
  <si>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</si>
  <si>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</si>
  <si>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</si>
  <si>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</si>
  <si>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</si>
  <si>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</si>
  <si>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</si>
  <si>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</si>
  <si>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</si>
  <si>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</si>
  <si>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</si>
  <si>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</si>
  <si>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</si>
  <si>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</si>
  <si>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</si>
  <si>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</si>
  <si>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</si>
  <si>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</si>
  <si>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</si>
  <si>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</si>
  <si>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</si>
  <si>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</si>
  <si>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</si>
  <si>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</si>
  <si>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</si>
  <si>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</si>
  <si>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</si>
  <si>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</si>
  <si>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</si>
  <si>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</si>
  <si>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</si>
  <si>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</si>
  <si>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</si>
  <si>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</si>
  <si>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</si>
  <si>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</si>
  <si>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</si>
  <si>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</si>
  <si>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</si>
  <si>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</si>
  <si>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</si>
  <si>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</si>
  <si>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</si>
  <si>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</si>
  <si>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</si>
  <si>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</si>
  <si>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</si>
  <si>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</si>
  <si>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</si>
  <si>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</si>
  <si>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</si>
  <si>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</si>
  <si>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</si>
  <si>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</si>
  <si>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</si>
  <si>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</si>
  <si>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</si>
  <si>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</si>
  <si>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</si>
  <si>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</si>
  <si>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</si>
  <si>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</si>
  <si>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</si>
  <si>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</si>
  <si>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</si>
  <si>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</si>
  <si>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</si>
  <si>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</si>
  <si>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</si>
  <si>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</si>
  <si>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</si>
  <si>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</si>
  <si>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</si>
  <si>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</si>
  <si>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</si>
  <si>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</si>
  <si>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</si>
  <si>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</si>
  <si>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</si>
  <si>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</si>
  <si>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</si>
  <si>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</si>
  <si>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</si>
  <si>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</si>
  <si>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</si>
  <si>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</si>
  <si>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</si>
  <si>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</si>
  <si>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</si>
  <si>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</si>
  <si>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</si>
  <si>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</si>
  <si>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</si>
  <si>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</si>
  <si>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</si>
  <si>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</si>
  <si>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</si>
  <si>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</si>
  <si>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</si>
  <si>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</si>
  <si>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</si>
  <si>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</si>
  <si>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</si>
  <si>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</si>
  <si>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</si>
  <si>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</si>
  <si>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</si>
  <si>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</si>
  <si>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</si>
  <si>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</si>
  <si>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</si>
  <si>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</si>
  <si>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</si>
  <si>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</si>
  <si>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</si>
  <si>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</si>
  <si>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</si>
  <si>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</si>
  <si>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</si>
  <si>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</si>
  <si>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</si>
  <si>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</si>
  <si>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</si>
  <si>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</si>
  <si>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</si>
  <si>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</si>
  <si>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</si>
  <si>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</si>
  <si>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</si>
  <si>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</si>
  <si>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</si>
  <si>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</si>
  <si>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</si>
  <si>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</si>
  <si>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</si>
  <si>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</si>
  <si>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</si>
  <si>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</si>
  <si>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</si>
  <si>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</si>
  <si>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</si>
  <si>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</si>
  <si>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</si>
  <si>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</si>
  <si>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</si>
  <si>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</si>
  <si>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</si>
  <si>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</si>
  <si>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</si>
  <si>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</si>
  <si>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</si>
  <si>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</si>
  <si>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</si>
  <si>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</si>
  <si>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</si>
  <si>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</si>
  <si>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</si>
  <si>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</si>
  <si>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</si>
  <si>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</si>
  <si>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</si>
  <si>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</si>
  <si>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</si>
  <si>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</si>
  <si>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</si>
  <si>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</si>
  <si>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</si>
  <si>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</si>
  <si>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</si>
  <si>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</si>
  <si>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</si>
  <si>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</si>
  <si>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</si>
  <si>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</si>
  <si>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</si>
  <si>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</si>
  <si>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</si>
  <si>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</si>
  <si>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</si>
  <si>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</si>
  <si>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</si>
  <si>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</si>
  <si>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</si>
  <si>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</si>
  <si>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</si>
  <si>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</si>
  <si>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</si>
  <si>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</si>
  <si>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</si>
  <si>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</si>
  <si>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</si>
  <si>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</si>
  <si>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</si>
  <si>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</si>
  <si>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</si>
  <si>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</si>
  <si>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</si>
  <si>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</si>
  <si>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</si>
  <si>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</si>
  <si>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</si>
  <si>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</si>
  <si>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</si>
  <si>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</si>
  <si>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</si>
  <si>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</si>
  <si>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</si>
  <si>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</si>
  <si>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</si>
  <si>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</si>
  <si>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</si>
  <si>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</si>
  <si>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</si>
  <si>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</si>
  <si>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</si>
  <si>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</si>
  <si>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</si>
  <si>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</si>
  <si>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</si>
  <si>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</si>
  <si>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</si>
  <si>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</si>
  <si>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</si>
  <si>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</si>
  <si>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</si>
  <si>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</si>
  <si>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</si>
  <si>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</si>
  <si>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</si>
  <si>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</si>
  <si>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</si>
  <si>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</si>
  <si>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</si>
  <si>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</si>
  <si>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</si>
  <si>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</si>
  <si>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</si>
  <si>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</si>
  <si>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</si>
  <si>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</si>
  <si>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</si>
  <si>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</si>
  <si>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</si>
  <si>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</si>
  <si>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</si>
  <si>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</si>
  <si>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</si>
  <si>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</si>
  <si>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</si>
  <si>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</si>
  <si>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</si>
  <si>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</si>
  <si>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</si>
  <si>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</si>
  <si>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</si>
  <si>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</si>
  <si>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</si>
  <si>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</si>
  <si>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</si>
  <si>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</si>
  <si>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</si>
  <si>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</si>
  <si>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</si>
  <si>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</si>
  <si>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</si>
  <si>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</si>
  <si>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</si>
  <si>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</si>
  <si>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</si>
  <si>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</si>
  <si>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</si>
  <si>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</si>
  <si>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</si>
  <si>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</si>
  <si>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</si>
  <si>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</si>
  <si>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</si>
  <si>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</si>
  <si>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</si>
  <si>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</si>
  <si>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</si>
  <si>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</si>
  <si>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</si>
  <si>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</si>
  <si>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</si>
  <si>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</si>
  <si>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</si>
  <si>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</si>
  <si>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</si>
  <si>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</si>
  <si>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</si>
  <si>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</si>
  <si>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</si>
  <si>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</si>
  <si>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</si>
  <si>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</si>
  <si>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</si>
  <si>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</si>
  <si>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</si>
  <si>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</si>
  <si>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</si>
  <si>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</si>
  <si>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</si>
  <si>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</si>
  <si>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</si>
  <si>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</si>
  <si>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</si>
  <si>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</si>
  <si>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</si>
  <si>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</si>
  <si>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</si>
  <si>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</si>
  <si>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</si>
  <si>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</si>
  <si>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</si>
  <si>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</si>
  <si>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</si>
  <si>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</si>
  <si>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</si>
  <si>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</si>
  <si>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</si>
  <si>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</si>
  <si>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</si>
  <si>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</si>
  <si>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</si>
  <si>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</si>
  <si>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</si>
  <si>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</si>
  <si>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</si>
  <si>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</si>
  <si>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</si>
  <si>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</si>
  <si>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</si>
  <si>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</si>
  <si>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</si>
  <si>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</si>
  <si>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</si>
  <si>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</si>
  <si>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</si>
  <si>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</si>
  <si>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</si>
  <si>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</si>
  <si>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</si>
  <si>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</si>
  <si>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</si>
  <si>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</si>
  <si>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</si>
  <si>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</si>
  <si>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</si>
  <si>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</si>
  <si>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</si>
  <si>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</si>
  <si>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</si>
  <si>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</si>
  <si>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</si>
  <si>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</si>
  <si>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</si>
  <si>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</si>
  <si>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</si>
  <si>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</si>
  <si>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</si>
  <si>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</si>
  <si>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</si>
  <si>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</si>
  <si>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</si>
  <si>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</si>
  <si>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</si>
  <si>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</si>
  <si>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</si>
  <si>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</si>
  <si>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</si>
  <si>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</si>
  <si>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</si>
  <si>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</si>
  <si>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</si>
  <si>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</si>
  <si>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</si>
  <si>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</si>
  <si>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</si>
  <si>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</si>
  <si>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</si>
  <si>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</si>
  <si>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</si>
  <si>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</si>
  <si>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</si>
  <si>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</si>
  <si>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</si>
  <si>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</si>
  <si>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</si>
  <si>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</si>
  <si>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</si>
  <si>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</si>
  <si>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</si>
  <si>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</si>
  <si>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</si>
  <si>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</si>
  <si>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</si>
  <si>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</si>
  <si>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</si>
  <si>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</si>
  <si>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</si>
  <si>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</si>
  <si>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</si>
  <si>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</si>
  <si>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</si>
  <si>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</si>
  <si>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</si>
  <si>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</si>
  <si>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</si>
  <si>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</si>
  <si>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</si>
  <si>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</si>
  <si>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</si>
  <si>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</si>
  <si>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</si>
  <si>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</si>
  <si>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</si>
  <si>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</si>
  <si>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</si>
  <si>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</si>
  <si>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</si>
  <si>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</si>
  <si>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</si>
  <si>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</si>
  <si>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</si>
  <si>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</si>
  <si>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</si>
  <si>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</si>
  <si>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</si>
  <si>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</si>
  <si>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</si>
  <si>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</si>
  <si>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</si>
  <si>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</si>
  <si>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</si>
  <si>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</si>
  <si>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</si>
  <si>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</si>
  <si>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</si>
  <si>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</si>
  <si>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</si>
  <si>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</si>
  <si>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</si>
  <si>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</si>
  <si>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</si>
  <si>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</si>
  <si>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</si>
  <si>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</si>
  <si>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</si>
  <si>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</si>
  <si>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</si>
  <si>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</si>
  <si>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</si>
  <si>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</si>
  <si>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</si>
  <si>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</si>
  <si>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</si>
  <si>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</si>
  <si>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</si>
  <si>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</si>
  <si>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</si>
  <si>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</si>
  <si>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</si>
  <si>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</si>
  <si>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</si>
  <si>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</si>
  <si>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</si>
  <si>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</si>
  <si>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</si>
  <si>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</si>
  <si>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</si>
  <si>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</si>
  <si>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</si>
  <si>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</si>
  <si>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</si>
  <si>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</si>
  <si>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</si>
  <si>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</si>
  <si>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</si>
  <si>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</si>
  <si>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</si>
  <si>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</si>
  <si>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</si>
  <si>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</si>
  <si>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</si>
  <si>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</si>
  <si>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</si>
  <si>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</si>
  <si>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</si>
  <si>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</si>
  <si>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</si>
  <si>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</si>
  <si>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</si>
  <si>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</si>
  <si>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</si>
  <si>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</si>
  <si>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</si>
  <si>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</si>
  <si>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</si>
  <si>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</si>
  <si>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</si>
  <si>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</si>
  <si>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</si>
  <si>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</si>
  <si>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</si>
  <si>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</si>
  <si>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</si>
  <si>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</si>
  <si>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</si>
  <si>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</si>
  <si>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</si>
  <si>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</si>
  <si>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</si>
  <si>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</si>
  <si>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</si>
  <si>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</si>
  <si>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</si>
  <si>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</si>
  <si>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</si>
  <si>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</si>
  <si>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</si>
  <si>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</si>
  <si>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</si>
  <si>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</si>
  <si>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</si>
  <si>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</si>
  <si>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</si>
  <si>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</si>
  <si>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</si>
  <si>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</si>
  <si>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</si>
  <si>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</si>
  <si>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</si>
  <si>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</si>
  <si>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</si>
  <si>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</si>
  <si>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</si>
  <si>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</si>
  <si>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</si>
  <si>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</si>
  <si>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</si>
  <si>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</si>
  <si>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</si>
  <si>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</si>
  <si>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</si>
  <si>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</si>
  <si>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</si>
  <si>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</si>
  <si>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</si>
  <si>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</si>
  <si>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</si>
  <si>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</si>
  <si>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</si>
  <si>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</si>
  <si>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</si>
  <si>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</si>
  <si>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</si>
  <si>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</si>
  <si>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</si>
  <si>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</si>
  <si>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</si>
  <si>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</si>
  <si>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</si>
  <si>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</si>
  <si>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</si>
  <si>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</si>
  <si>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</si>
  <si>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</si>
  <si>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</si>
  <si>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</si>
  <si>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</si>
  <si>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</si>
  <si>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</si>
  <si>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</si>
  <si>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</si>
  <si>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</si>
  <si>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</si>
  <si>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</si>
  <si>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</si>
  <si>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</si>
  <si>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</si>
  <si>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</si>
  <si>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</si>
  <si>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</si>
  <si>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</si>
  <si>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</si>
  <si>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</si>
  <si>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</si>
  <si>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</si>
  <si>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</si>
  <si>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</si>
  <si>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</si>
  <si>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</si>
  <si>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</si>
  <si>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</si>
  <si>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</si>
  <si>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</si>
  <si>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</si>
  <si>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</si>
  <si>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</si>
  <si>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</si>
  <si>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</si>
  <si>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</si>
  <si>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</si>
  <si>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</si>
  <si>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</si>
  <si>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</si>
  <si>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</si>
  <si>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</si>
  <si>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</si>
  <si>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</si>
  <si>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</si>
  <si>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</si>
  <si>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</si>
  <si>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</si>
  <si>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</si>
  <si>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</si>
  <si>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</si>
  <si>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</si>
  <si>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</si>
  <si>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</si>
  <si>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</si>
  <si>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</si>
  <si>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</si>
  <si>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</si>
  <si>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</si>
  <si>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</si>
  <si>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</si>
  <si>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</si>
  <si>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</si>
  <si>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</si>
  <si>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</si>
  <si>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</si>
  <si>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</si>
  <si>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</si>
  <si>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</si>
  <si>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</si>
  <si>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</si>
  <si>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</si>
  <si>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</si>
  <si>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</si>
  <si>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</si>
  <si>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</si>
  <si>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</si>
  <si>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</si>
  <si>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</si>
  <si>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</si>
  <si>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</si>
  <si>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</si>
  <si>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</si>
  <si>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</si>
  <si>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</si>
  <si>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</si>
  <si>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</si>
  <si>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</si>
  <si>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</si>
  <si>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</si>
  <si>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</si>
  <si>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</si>
  <si>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</si>
  <si>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</si>
  <si>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</si>
  <si>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</si>
  <si>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</si>
  <si>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</si>
  <si>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</si>
  <si>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</si>
  <si>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</si>
  <si>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</si>
  <si>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</si>
  <si>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</si>
  <si>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</si>
  <si>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</si>
  <si>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</si>
  <si>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</si>
  <si>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</si>
  <si>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</si>
  <si>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</si>
  <si>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</si>
  <si>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</si>
  <si>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</si>
  <si>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</si>
  <si>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</si>
  <si>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</si>
  <si>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</si>
  <si>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</si>
  <si>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</si>
  <si>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</si>
  <si>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</si>
  <si>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</si>
  <si>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</si>
  <si>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</si>
  <si>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</si>
  <si>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</si>
  <si>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</si>
  <si>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</si>
  <si>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</si>
  <si>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</si>
  <si>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</si>
  <si>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</si>
  <si>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</si>
  <si>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</si>
  <si>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</si>
  <si>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</si>
  <si>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</si>
  <si>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</si>
  <si>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</si>
  <si>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</si>
  <si>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</si>
  <si>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</si>
  <si>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</si>
  <si>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</si>
  <si>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</si>
  <si>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</si>
  <si>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</si>
  <si>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</si>
  <si>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</si>
  <si>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</si>
  <si>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</si>
  <si>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</si>
  <si>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</si>
  <si>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</si>
  <si>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</si>
  <si>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</si>
  <si>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</si>
  <si>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</si>
  <si>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</si>
  <si>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</si>
  <si>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</si>
  <si>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</si>
  <si>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</si>
  <si>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</si>
  <si>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</si>
  <si>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</si>
  <si>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</si>
  <si>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</si>
  <si>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</si>
  <si>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</si>
  <si>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</si>
  <si>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</si>
  <si>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</si>
  <si>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</si>
  <si>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</si>
  <si>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</si>
  <si>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</si>
  <si>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</si>
  <si>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</si>
  <si>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</si>
  <si>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</si>
  <si>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</si>
  <si>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</si>
  <si>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</si>
  <si>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</si>
  <si>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</si>
  <si>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</si>
  <si>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</si>
  <si>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</si>
  <si>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</si>
  <si>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</si>
  <si>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</si>
  <si>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</si>
  <si>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</si>
  <si>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</si>
  <si>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</si>
  <si>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</si>
  <si>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</si>
  <si>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</si>
  <si>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</si>
  <si>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</si>
  <si>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</si>
  <si>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</si>
  <si>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</si>
  <si>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</si>
  <si>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</si>
  <si>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</si>
  <si>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</si>
  <si>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</si>
  <si>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</si>
  <si>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</si>
  <si>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</si>
  <si>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</si>
  <si>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</si>
  <si>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</si>
  <si>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</si>
  <si>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</si>
  <si>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</si>
  <si>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</si>
  <si>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</si>
  <si>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</si>
  <si>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</si>
  <si>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</si>
  <si>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</si>
  <si>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</si>
  <si>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</si>
  <si>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</si>
  <si>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</si>
  <si>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</si>
  <si>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</si>
  <si>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</si>
  <si>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</si>
  <si>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</si>
  <si>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</si>
  <si>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</si>
  <si>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</si>
  <si>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</si>
  <si>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</si>
  <si>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</si>
  <si>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</si>
  <si>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</si>
  <si>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</si>
  <si>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</si>
  <si>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</si>
  <si>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</si>
  <si>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</si>
  <si>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</si>
  <si>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</si>
  <si>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</si>
  <si>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</si>
  <si>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</si>
  <si>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</si>
  <si>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</si>
  <si>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</si>
  <si>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</si>
  <si>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</si>
  <si>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</si>
  <si>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</si>
  <si>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</si>
  <si>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</si>
  <si>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</si>
  <si>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</si>
  <si>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</si>
  <si>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</si>
  <si>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</si>
  <si>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</si>
  <si>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</si>
  <si>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</si>
  <si>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</si>
  <si>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</si>
  <si>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</si>
  <si>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</si>
  <si>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</si>
  <si>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</si>
  <si>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</si>
  <si>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</si>
  <si>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</si>
  <si>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</si>
  <si>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</si>
  <si>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</si>
  <si>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</si>
  <si>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</si>
  <si>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</si>
  <si>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</si>
  <si>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</si>
  <si>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</si>
  <si>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</si>
  <si>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</si>
  <si>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</si>
  <si>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</si>
  <si>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</si>
  <si>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</si>
  <si>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</si>
  <si>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</si>
  <si>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</si>
  <si>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</si>
  <si>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</si>
  <si>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</si>
  <si>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</si>
  <si>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</si>
  <si>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</si>
  <si>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</si>
  <si>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</si>
  <si>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</si>
  <si>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</si>
  <si>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</si>
  <si>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</si>
  <si>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</si>
  <si>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</si>
  <si>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</si>
  <si>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</si>
  <si>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</si>
  <si>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</si>
  <si>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</si>
  <si>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</si>
  <si>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</si>
  <si>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</si>
  <si>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</si>
  <si>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</si>
  <si>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</si>
  <si>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</si>
  <si>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</si>
  <si>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</si>
  <si>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</si>
  <si>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</si>
  <si>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</si>
  <si>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</si>
  <si>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</si>
  <si>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</si>
  <si>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</si>
  <si>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</si>
  <si>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</si>
  <si>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</si>
  <si>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</si>
  <si>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</si>
  <si>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</si>
  <si>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</si>
  <si>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</si>
  <si>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</si>
  <si>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</si>
  <si>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</si>
  <si>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</si>
  <si>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</si>
  <si>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</si>
  <si>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</si>
  <si>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</si>
  <si>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</si>
  <si>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</si>
  <si>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</si>
  <si>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</si>
  <si>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</si>
  <si>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</si>
  <si>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</si>
  <si>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</si>
  <si>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</si>
  <si>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</si>
  <si>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</si>
  <si>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</si>
  <si>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</si>
  <si>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</si>
  <si>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</si>
  <si>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</si>
  <si>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</si>
  <si>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</si>
  <si>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</si>
  <si>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</si>
  <si>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</si>
  <si>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</si>
  <si>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</si>
  <si>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</si>
  <si>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</si>
  <si>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</si>
  <si>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</si>
  <si>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</si>
  <si>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</si>
  <si>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</si>
  <si>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</si>
  <si>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</si>
  <si>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</si>
  <si>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</si>
  <si>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</si>
  <si>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</si>
  <si>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</si>
  <si>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</si>
  <si>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</si>
  <si>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</si>
  <si>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</si>
  <si>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</si>
  <si>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</si>
  <si>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</si>
  <si>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</si>
  <si>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</si>
  <si>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</si>
  <si>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</si>
  <si>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</si>
  <si>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</si>
  <si>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</si>
  <si>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</si>
  <si>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</si>
  <si>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</si>
  <si>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</si>
  <si>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</si>
  <si>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</si>
  <si>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</si>
  <si>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</si>
  <si>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</si>
  <si>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</si>
  <si>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</si>
  <si>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</si>
  <si>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</si>
  <si>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</si>
  <si>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</si>
  <si>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</si>
  <si>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</si>
  <si>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</si>
  <si>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</si>
  <si>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</si>
  <si>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</si>
  <si>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</si>
  <si>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</si>
  <si>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</si>
  <si>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</si>
  <si>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</si>
  <si>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</si>
  <si>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</si>
  <si>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</si>
  <si>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</si>
  <si>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</si>
  <si>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</si>
  <si>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</si>
  <si>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</si>
  <si>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</si>
  <si>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</si>
  <si>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</si>
  <si>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</si>
  <si>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</si>
  <si>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</si>
  <si>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</si>
  <si>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</si>
  <si>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</si>
  <si>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</si>
  <si>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</si>
  <si>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</si>
  <si>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</si>
  <si>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</si>
  <si>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</si>
  <si>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</si>
  <si>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</si>
  <si>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</si>
  <si>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</si>
  <si>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</si>
  <si>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</si>
  <si>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</si>
  <si>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</si>
  <si>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</si>
  <si>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</si>
  <si>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</si>
  <si>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</si>
  <si>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</si>
  <si>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</si>
  <si>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</si>
  <si>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</si>
  <si>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</si>
  <si>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</si>
  <si>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</si>
  <si>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</si>
  <si>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</si>
  <si>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</si>
  <si>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</si>
  <si>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</si>
  <si>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</si>
  <si>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</si>
  <si>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</si>
  <si>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</si>
  <si>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</si>
  <si>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</si>
  <si>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</si>
  <si>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</si>
  <si>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</si>
  <si>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</si>
  <si>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</si>
  <si>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</si>
  <si>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</si>
  <si>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</si>
  <si>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</si>
  <si>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</si>
  <si>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</si>
  <si>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</si>
  <si>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</si>
  <si>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</si>
  <si>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</si>
  <si>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</si>
  <si>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</si>
  <si>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</si>
  <si>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</si>
  <si>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</si>
  <si>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</si>
  <si>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</si>
  <si>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</si>
  <si>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</si>
  <si>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</si>
  <si>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</si>
  <si>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</si>
  <si>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</si>
  <si>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</si>
  <si>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</si>
  <si>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</si>
  <si>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</si>
  <si>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</si>
  <si>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</si>
  <si>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</si>
  <si>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</si>
  <si>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</si>
  <si>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</si>
  <si>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</si>
  <si>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</si>
  <si>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</si>
  <si>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</si>
  <si>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</si>
  <si>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</si>
  <si>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</si>
  <si>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</si>
  <si>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</si>
  <si>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</si>
  <si>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</si>
  <si>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</si>
  <si>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</si>
  <si>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</si>
  <si>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</si>
  <si>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</si>
  <si>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</si>
  <si>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</si>
  <si>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</si>
  <si>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</si>
  <si>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</si>
  <si>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</si>
  <si>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</si>
  <si>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</si>
  <si>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</si>
  <si>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</si>
  <si>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</si>
  <si>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</si>
  <si>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</si>
  <si>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</si>
  <si>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</si>
  <si>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</si>
  <si>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</si>
  <si>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</si>
  <si>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</si>
  <si>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</si>
  <si>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</si>
  <si>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</si>
  <si>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</si>
  <si>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</si>
  <si>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</si>
  <si>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</si>
  <si>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</si>
  <si>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</si>
  <si>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</si>
  <si>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</si>
  <si>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</si>
  <si>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</si>
  <si>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</si>
  <si>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</si>
  <si>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</si>
  <si>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</si>
  <si>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</si>
  <si>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</si>
  <si>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</si>
  <si>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</si>
  <si>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</si>
  <si>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</si>
  <si>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</si>
  <si>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</si>
  <si>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</si>
  <si>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</si>
  <si>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</si>
  <si>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</si>
  <si>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</si>
  <si>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</si>
  <si>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</si>
  <si>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</si>
  <si>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</si>
  <si>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</si>
  <si>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</si>
  <si>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</si>
  <si>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</si>
  <si>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</si>
  <si>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</si>
  <si>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</si>
  <si>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</si>
  <si>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</si>
  <si>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</si>
  <si>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</si>
  <si>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</si>
  <si>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</si>
  <si>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</si>
  <si>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</si>
  <si>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</si>
  <si>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</si>
  <si>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</si>
  <si>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</si>
  <si>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</si>
  <si>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</si>
  <si>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</si>
  <si>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</si>
  <si>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</si>
  <si>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</si>
  <si>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</si>
  <si>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</si>
  <si>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</si>
  <si>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</si>
  <si>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</si>
  <si>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</si>
  <si>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</si>
  <si>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</si>
  <si>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</si>
  <si>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</si>
  <si>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</si>
  <si>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</si>
  <si>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</si>
  <si>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</si>
  <si>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</si>
  <si>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</si>
  <si>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</si>
  <si>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</si>
  <si>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</si>
  <si>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</si>
  <si>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</si>
  <si>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</si>
  <si>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</si>
  <si>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</si>
  <si>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</si>
  <si>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</si>
  <si>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</si>
  <si>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</si>
  <si>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</si>
  <si>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</si>
  <si>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</si>
  <si>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</si>
  <si>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</si>
  <si>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</si>
  <si>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</si>
  <si>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</si>
  <si>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</si>
  <si>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</si>
  <si>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</si>
  <si>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</si>
  <si>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</si>
  <si>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</si>
  <si>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</si>
  <si>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</si>
  <si>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</si>
  <si>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</si>
  <si>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</si>
  <si>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</si>
  <si>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</si>
  <si>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</si>
  <si>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</si>
  <si>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</si>
  <si>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</si>
  <si>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</si>
  <si>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</si>
  <si>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</si>
  <si>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</si>
  <si>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</si>
  <si>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</si>
  <si>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</si>
  <si>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</si>
  <si>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</si>
  <si>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</si>
  <si>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</si>
  <si>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</si>
  <si>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</si>
  <si>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</si>
  <si>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</si>
  <si>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</si>
  <si>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</si>
  <si>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</si>
  <si>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</si>
  <si>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</si>
  <si>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</si>
  <si>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</si>
  <si>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</si>
  <si>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</si>
  <si>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</si>
  <si>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</si>
  <si>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</si>
  <si>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</si>
  <si>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</si>
  <si>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</si>
  <si>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</si>
  <si>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</si>
  <si>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</si>
  <si>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</si>
  <si>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</si>
  <si>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</si>
  <si>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</si>
  <si>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</si>
  <si>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</si>
  <si>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</si>
  <si>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</si>
  <si>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</si>
  <si>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</si>
  <si>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</si>
  <si>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</si>
  <si>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</si>
  <si>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</si>
  <si>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</si>
  <si>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</si>
  <si>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</si>
  <si>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</si>
  <si>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</si>
  <si>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</si>
  <si>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</si>
  <si>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</si>
  <si>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</si>
  <si>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</si>
  <si>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</si>
  <si>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</si>
  <si>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</si>
  <si>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</si>
  <si>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</si>
  <si>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</si>
  <si>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</si>
  <si>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</si>
  <si>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</si>
  <si>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</si>
  <si>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</si>
  <si>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</si>
  <si>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</si>
  <si>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</si>
  <si>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</si>
  <si>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</si>
  <si>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</si>
  <si>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</si>
  <si>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</si>
  <si>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</si>
  <si>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</si>
  <si>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</si>
  <si>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</si>
  <si>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</si>
  <si>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</si>
  <si>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</si>
  <si>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</si>
  <si>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</si>
  <si>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</si>
  <si>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</si>
  <si>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</si>
  <si>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</si>
  <si>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</si>
  <si>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</si>
  <si>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</si>
  <si>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</si>
  <si>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</si>
  <si>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</si>
  <si>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</si>
  <si>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</si>
  <si>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</si>
  <si>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</si>
  <si>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</si>
  <si>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</si>
  <si>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</si>
  <si>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</si>
  <si>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</si>
  <si>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</si>
  <si>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</si>
  <si>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</si>
  <si>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</si>
  <si>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</si>
  <si>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</si>
  <si>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</si>
  <si>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</si>
  <si>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</si>
  <si>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</si>
  <si>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</si>
  <si>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</si>
  <si>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</si>
  <si>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</si>
  <si>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</si>
  <si>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</si>
  <si>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</si>
  <si>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</si>
  <si>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</si>
  <si>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</si>
  <si>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</si>
  <si>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</si>
  <si>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</si>
  <si>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</si>
  <si>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</si>
  <si>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</si>
  <si>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</si>
  <si>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</si>
  <si>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</si>
  <si>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</si>
  <si>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</si>
  <si>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</si>
  <si>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</si>
  <si>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</si>
  <si>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</si>
  <si>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</si>
  <si>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</si>
  <si>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</si>
  <si>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</si>
  <si>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</si>
  <si>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</si>
  <si>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</si>
  <si>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</si>
  <si>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</si>
  <si>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</si>
  <si>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</si>
  <si>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</si>
  <si>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</si>
  <si>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</si>
  <si>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</si>
  <si>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</si>
  <si>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</si>
  <si>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</si>
  <si>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</si>
  <si>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</si>
  <si>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</si>
  <si>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</si>
  <si>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</si>
  <si>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</si>
  <si>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</si>
  <si>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</si>
  <si>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</si>
  <si>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</si>
  <si>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</si>
  <si>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</si>
  <si>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</si>
  <si>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</si>
  <si>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</si>
  <si>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</si>
  <si>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</si>
  <si>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</si>
  <si>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</si>
  <si>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</si>
  <si>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</si>
  <si>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</si>
  <si>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</si>
  <si>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</si>
  <si>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</si>
  <si>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</si>
  <si>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</si>
  <si>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</si>
  <si>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</si>
  <si>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</si>
  <si>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</si>
  <si>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</si>
  <si>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</si>
  <si>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</si>
  <si>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</si>
  <si>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</si>
  <si>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</si>
  <si>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</si>
  <si>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</si>
  <si>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</si>
  <si>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</si>
  <si>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</si>
  <si>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</si>
  <si>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</si>
  <si>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</si>
  <si>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</si>
  <si>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</si>
  <si>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</si>
  <si>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</si>
  <si>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</si>
  <si>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</si>
  <si>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</si>
  <si>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</si>
  <si>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</si>
  <si>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</si>
  <si>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</si>
  <si>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</si>
  <si>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</si>
  <si>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</si>
  <si>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</si>
  <si>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</si>
  <si>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</si>
  <si>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</si>
  <si>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</si>
  <si>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</si>
  <si>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</si>
  <si>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</si>
  <si>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</si>
  <si>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</si>
  <si>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</si>
  <si>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</si>
  <si>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</si>
  <si>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</si>
  <si>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</si>
  <si>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</si>
  <si>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</si>
  <si>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</si>
  <si>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</si>
  <si>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</si>
  <si>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</si>
  <si>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</si>
  <si>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</si>
  <si>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</si>
  <si>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</si>
  <si>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</si>
  <si>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</si>
  <si>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</si>
  <si>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</si>
  <si>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</si>
  <si>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</si>
  <si>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</si>
  <si>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</si>
  <si>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</si>
  <si>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</si>
  <si>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</si>
  <si>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</si>
  <si>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</si>
  <si>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</si>
  <si>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</si>
  <si>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</si>
  <si>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</si>
  <si>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</si>
  <si>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</si>
  <si>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</si>
  <si>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</si>
  <si>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</si>
  <si>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</si>
  <si>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</si>
  <si>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</si>
  <si>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</si>
  <si>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</si>
  <si>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</si>
  <si>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</si>
  <si>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</si>
  <si>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</si>
  <si>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</si>
  <si>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</si>
  <si>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</si>
  <si>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</si>
  <si>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</si>
  <si>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</si>
  <si>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</si>
  <si>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</si>
  <si>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</si>
  <si>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</si>
  <si>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</si>
  <si>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</si>
  <si>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</si>
  <si>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</si>
  <si>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</si>
  <si>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</si>
  <si>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</si>
  <si>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</si>
  <si>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</si>
  <si>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</si>
  <si>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</si>
  <si>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</si>
  <si>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</si>
  <si>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</si>
  <si>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</si>
  <si>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</si>
  <si>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</si>
  <si>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</si>
  <si>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</si>
  <si>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</si>
  <si>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</si>
  <si>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</si>
  <si>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</si>
  <si>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</si>
  <si>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</si>
  <si>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</si>
  <si>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</si>
  <si>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</si>
  <si>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</si>
  <si>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</si>
  <si>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</si>
  <si>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</si>
  <si>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</si>
  <si>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</si>
  <si>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</si>
  <si>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</si>
  <si>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</si>
  <si>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</si>
  <si>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</si>
  <si>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</si>
  <si>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</si>
  <si>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</si>
  <si>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</si>
  <si>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</si>
  <si>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</si>
  <si>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</si>
  <si>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</si>
  <si>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</si>
  <si>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</si>
  <si>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</si>
  <si>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</si>
  <si>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</si>
  <si>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</si>
  <si>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</si>
  <si>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</si>
  <si>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</si>
  <si>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</si>
  <si>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</si>
  <si>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</si>
  <si>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</si>
  <si>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</si>
  <si>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</si>
  <si>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</si>
  <si>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</si>
  <si>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</si>
  <si>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</si>
  <si>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</si>
  <si>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</si>
  <si>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</si>
  <si>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</si>
  <si>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</si>
  <si>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</si>
  <si>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</si>
  <si>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</si>
  <si>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</si>
  <si>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</si>
  <si>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</si>
  <si>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</si>
  <si>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</si>
  <si>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</si>
  <si>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</si>
  <si>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</si>
  <si>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</si>
  <si>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</si>
  <si>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</si>
  <si>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</si>
  <si>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</si>
  <si>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</si>
  <si>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</si>
  <si>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</si>
  <si>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</si>
  <si>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</si>
  <si>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</si>
  <si>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</si>
  <si>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</si>
  <si>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</si>
  <si>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</si>
  <si>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</si>
  <si>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</si>
  <si>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</si>
  <si>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</si>
  <si>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</si>
  <si>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</si>
  <si>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</si>
  <si>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</si>
  <si>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</si>
  <si>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</si>
  <si>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</si>
  <si>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</si>
  <si>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</si>
  <si>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</si>
  <si>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</si>
  <si>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</si>
  <si>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</si>
  <si>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</si>
  <si>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</si>
  <si>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</si>
  <si>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</si>
  <si>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</si>
  <si>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</si>
  <si>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</si>
  <si>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</si>
  <si>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</si>
  <si>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</si>
  <si>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</si>
  <si>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</si>
  <si>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</si>
  <si>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</si>
  <si>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</si>
  <si>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</si>
  <si>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</si>
  <si>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</si>
  <si>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</si>
  <si>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</si>
  <si>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</si>
  <si>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</si>
  <si>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</si>
  <si>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</si>
  <si>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</si>
  <si>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</si>
  <si>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</si>
  <si>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</si>
  <si>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</si>
  <si>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</si>
  <si>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</si>
  <si>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</si>
  <si>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</si>
  <si>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</si>
  <si>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</si>
  <si>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</si>
  <si>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</si>
  <si>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</si>
  <si>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</si>
  <si>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</si>
  <si>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</si>
  <si>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</si>
  <si>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</si>
  <si>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</si>
  <si>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</si>
  <si>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</si>
  <si>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</si>
  <si>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</si>
  <si>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</si>
  <si>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</si>
  <si>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</si>
  <si>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</si>
  <si>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</si>
  <si>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</si>
  <si>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</si>
  <si>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</si>
  <si>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</si>
  <si>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</si>
  <si>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</si>
  <si>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</si>
  <si>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</si>
  <si>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</si>
  <si>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</si>
  <si>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</si>
  <si>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</si>
  <si>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</si>
  <si>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</si>
  <si>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</si>
  <si>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</si>
  <si>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</si>
  <si>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</si>
  <si>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</si>
  <si>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</si>
  <si>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</si>
  <si>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</si>
  <si>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</si>
  <si>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</si>
  <si>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</si>
  <si>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</si>
  <si>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</si>
  <si>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</si>
  <si>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</si>
  <si>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</si>
  <si>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</si>
  <si>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</si>
  <si>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</si>
  <si>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</si>
  <si>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</si>
  <si>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</si>
  <si>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</si>
  <si>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</si>
  <si>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</si>
  <si>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</si>
  <si>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</si>
  <si>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</si>
  <si>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</si>
  <si>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</si>
  <si>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</si>
  <si>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</si>
  <si>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</si>
  <si>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</si>
  <si>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</si>
  <si>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</si>
  <si>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</si>
  <si>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</si>
  <si>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</si>
  <si>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</si>
  <si>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</si>
  <si>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</si>
  <si>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</si>
  <si>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</si>
  <si>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</si>
  <si>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</si>
  <si>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</si>
  <si>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</si>
  <si>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</si>
  <si>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</si>
  <si>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</si>
  <si>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</si>
  <si>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</si>
  <si>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</si>
  <si>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</si>
  <si>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</si>
  <si>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</si>
  <si>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</si>
  <si>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</si>
  <si>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</si>
  <si>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</si>
  <si>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</si>
  <si>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</si>
  <si>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</si>
  <si>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</si>
  <si>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</si>
  <si>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</si>
  <si>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</si>
  <si>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</si>
  <si>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</si>
  <si>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</si>
  <si>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</si>
  <si>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</si>
  <si>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</si>
  <si>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</si>
  <si>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</si>
  <si>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</si>
  <si>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</si>
  <si>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</si>
  <si>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</si>
  <si>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</si>
  <si>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</si>
  <si>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</si>
  <si>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</si>
  <si>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</si>
  <si>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</si>
  <si>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</si>
  <si>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</si>
  <si>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</si>
  <si>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</si>
  <si>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</si>
  <si>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</si>
  <si>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</si>
  <si>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</si>
  <si>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</si>
  <si>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</si>
  <si>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</si>
  <si>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</si>
  <si>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</si>
  <si>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</si>
  <si>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</si>
  <si>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</si>
  <si>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</si>
  <si>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</si>
  <si>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</si>
  <si>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</si>
  <si>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</si>
  <si>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</si>
  <si>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</si>
  <si>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</si>
  <si>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</si>
  <si>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</si>
  <si>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</si>
  <si>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</si>
  <si>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</si>
  <si>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</si>
  <si>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</si>
  <si>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</si>
  <si>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</si>
  <si>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</si>
  <si>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</si>
  <si>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</si>
  <si>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</si>
  <si>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</si>
  <si>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</si>
  <si>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</si>
  <si>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</si>
  <si>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</si>
  <si>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</si>
  <si>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</si>
  <si>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</si>
  <si>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</si>
  <si>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</si>
  <si>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</si>
  <si>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</si>
  <si>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</si>
  <si>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</si>
  <si>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</si>
  <si>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</si>
  <si>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</si>
  <si>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</si>
  <si>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</si>
  <si>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</si>
  <si>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</si>
  <si>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</si>
  <si>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</si>
  <si>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</si>
  <si>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</si>
  <si>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</si>
  <si>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</si>
  <si>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</si>
  <si>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</si>
  <si>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</si>
  <si>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</si>
  <si>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</si>
  <si>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</si>
  <si>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</si>
  <si>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</si>
  <si>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</si>
  <si>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</si>
  <si>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</si>
  <si>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</si>
  <si>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</si>
  <si>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</si>
  <si>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</si>
  <si>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</si>
  <si>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</si>
  <si>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</si>
  <si>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</si>
  <si>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</si>
  <si>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</si>
  <si>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</si>
  <si>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</si>
  <si>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</si>
  <si>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</si>
  <si>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</si>
  <si>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</si>
  <si>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</si>
  <si>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</si>
  <si>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</si>
  <si>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</si>
  <si>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</si>
  <si>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</si>
  <si>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</si>
  <si>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</si>
  <si>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</si>
  <si>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</si>
  <si>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</si>
  <si>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</si>
  <si>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</si>
  <si>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</si>
  <si>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</si>
  <si>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</si>
  <si>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</si>
  <si>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</si>
  <si>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</si>
  <si>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</si>
  <si>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</si>
  <si>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</si>
  <si>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</si>
  <si>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</si>
  <si>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</si>
  <si>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</si>
  <si>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</si>
  <si>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</si>
  <si>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</si>
  <si>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</si>
  <si>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</si>
  <si>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</si>
  <si>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</si>
  <si>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</si>
  <si>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</si>
  <si>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</si>
  <si>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</si>
  <si>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</si>
  <si>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</si>
  <si>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</si>
  <si>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</si>
  <si>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</si>
  <si>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</si>
  <si>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</si>
  <si>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</si>
  <si>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</si>
  <si>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</si>
  <si>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</si>
  <si>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</si>
  <si>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</si>
  <si>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</si>
  <si>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</si>
  <si>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</si>
  <si>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</si>
  <si>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</si>
  <si>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</si>
  <si>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</si>
  <si>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</si>
  <si>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</si>
  <si>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</si>
  <si>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</si>
  <si>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</si>
  <si>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</si>
  <si>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</si>
  <si>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</si>
  <si>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</si>
  <si>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</si>
  <si>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</si>
  <si>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</si>
  <si>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</si>
  <si>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</si>
  <si>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</si>
  <si>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</si>
  <si>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</si>
  <si>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</si>
  <si>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</si>
  <si>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</si>
  <si>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</si>
  <si>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</si>
  <si>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</si>
  <si>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</si>
  <si>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</si>
  <si>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</si>
  <si>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</si>
  <si>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</si>
  <si>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</si>
  <si>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</si>
  <si>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</si>
  <si>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</si>
  <si>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</si>
  <si>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</si>
  <si>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</si>
  <si>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</si>
  <si>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</si>
  <si>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</si>
  <si>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</si>
  <si>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</si>
  <si>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</si>
  <si>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</si>
  <si>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</si>
  <si>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</si>
  <si>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</si>
  <si>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</si>
  <si>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</si>
  <si>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</si>
  <si>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</si>
  <si>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</si>
  <si>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</si>
  <si>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</si>
  <si>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</si>
  <si>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</si>
  <si>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</si>
  <si>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</si>
  <si>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</si>
  <si>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</si>
  <si>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</si>
  <si>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</si>
  <si>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</si>
  <si>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</si>
  <si>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</si>
  <si>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</si>
  <si>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</si>
  <si>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</si>
  <si>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</si>
  <si>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</si>
  <si>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</si>
  <si>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</si>
  <si>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</si>
  <si>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</si>
  <si>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</si>
  <si>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</si>
  <si>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</si>
  <si>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</si>
  <si>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</si>
  <si>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</si>
  <si>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</si>
  <si>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</si>
  <si>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</si>
  <si>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</si>
  <si>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</si>
  <si>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</si>
  <si>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</si>
  <si>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</si>
  <si>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</si>
  <si>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</si>
  <si>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</si>
  <si>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</si>
  <si>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</si>
  <si>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</si>
  <si>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</si>
  <si>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</si>
  <si>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</si>
  <si>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</si>
  <si>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</si>
  <si>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</si>
  <si>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</si>
  <si>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</si>
  <si>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</si>
  <si>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</si>
  <si>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</si>
  <si>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</si>
  <si>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</si>
  <si>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</si>
  <si>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</si>
  <si>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</si>
  <si>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</si>
  <si>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</si>
  <si>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</si>
  <si>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</si>
  <si>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</si>
  <si>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</si>
  <si>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</si>
  <si>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</si>
  <si>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</si>
  <si>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</si>
  <si>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</si>
  <si>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</si>
  <si>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</si>
  <si>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</si>
  <si>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</si>
  <si>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</si>
  <si>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</si>
  <si>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</si>
  <si>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</si>
  <si>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</si>
  <si>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</si>
  <si>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</si>
  <si>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</si>
  <si>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</si>
  <si>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</si>
  <si>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</si>
  <si>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</si>
  <si>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</si>
  <si>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</si>
  <si>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</si>
  <si>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</si>
  <si>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</si>
  <si>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</si>
  <si>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</si>
  <si>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</si>
  <si>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</si>
  <si>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</si>
  <si>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</si>
  <si>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</si>
  <si>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</si>
  <si>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</si>
  <si>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</si>
  <si>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</si>
  <si>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</si>
  <si>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</si>
  <si>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</si>
  <si>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</si>
  <si>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</si>
  <si>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</si>
  <si>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</si>
  <si>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</si>
  <si>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</si>
  <si>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</si>
  <si>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</si>
  <si>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</si>
  <si>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</si>
  <si>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</si>
  <si>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</si>
  <si>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</si>
  <si>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</si>
  <si>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</si>
  <si>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</si>
  <si>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</si>
  <si>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</si>
  <si>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</si>
  <si>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</si>
  <si>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</si>
  <si>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</si>
  <si>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</si>
  <si>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</si>
  <si>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</si>
  <si>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</si>
  <si>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</si>
  <si>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</si>
  <si>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</si>
  <si>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</si>
  <si>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</si>
  <si>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</si>
  <si>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</si>
  <si>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</si>
  <si>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</si>
  <si>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</si>
  <si>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</si>
  <si>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</si>
  <si>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</si>
  <si>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</si>
  <si>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</si>
  <si>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</si>
  <si>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</si>
  <si>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</si>
  <si>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</si>
  <si>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</si>
  <si>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</si>
  <si>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</si>
  <si>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</si>
  <si>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</si>
  <si>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</si>
  <si>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</si>
  <si>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</si>
  <si>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</si>
  <si>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</si>
  <si>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</si>
  <si>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</si>
  <si>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</si>
  <si>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</si>
  <si>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</si>
  <si>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</si>
  <si>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</si>
  <si>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</si>
  <si>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</si>
  <si>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</si>
  <si>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</si>
  <si>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</si>
  <si>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</si>
  <si>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</si>
  <si>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</si>
  <si>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</si>
  <si>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</si>
  <si>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</si>
  <si>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</si>
  <si>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</si>
  <si>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</si>
  <si>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</si>
  <si>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</si>
  <si>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</si>
  <si>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</si>
  <si>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</si>
  <si>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</si>
  <si>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</si>
  <si>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</si>
  <si>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</si>
  <si>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</si>
  <si>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</si>
  <si>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</si>
  <si>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</si>
  <si>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</si>
  <si>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</si>
  <si>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</si>
  <si>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</si>
  <si>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</si>
  <si>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</si>
  <si>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</si>
  <si>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</si>
  <si>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</si>
  <si>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</si>
  <si>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</si>
  <si>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</si>
  <si>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</si>
  <si>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</si>
  <si>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</si>
  <si>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</si>
  <si>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</si>
  <si>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</si>
  <si>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</si>
  <si>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</si>
  <si>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</si>
  <si>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</si>
  <si>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</si>
  <si>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</si>
  <si>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</si>
  <si>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</si>
  <si>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</si>
  <si>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</si>
  <si>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</si>
  <si>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</si>
  <si>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</si>
  <si>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</si>
  <si>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</si>
  <si>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</si>
  <si>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</si>
  <si>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</si>
  <si>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</si>
  <si>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</si>
  <si>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</si>
  <si>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</si>
  <si>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</si>
  <si>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</si>
  <si>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</si>
  <si>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</si>
  <si>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</si>
  <si>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</si>
  <si>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</si>
  <si>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</si>
  <si>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</si>
  <si>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</si>
  <si>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</si>
  <si>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</si>
  <si>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</si>
  <si>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</si>
  <si>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</si>
  <si>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</si>
  <si>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</si>
  <si>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</si>
  <si>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</si>
  <si>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</si>
  <si>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</si>
  <si>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</si>
  <si>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</si>
  <si>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</si>
  <si>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</si>
  <si>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</si>
  <si>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</si>
  <si>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</si>
  <si>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</si>
  <si>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</si>
  <si>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</si>
  <si>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</si>
  <si>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</si>
  <si>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</si>
  <si>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</si>
  <si>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</si>
  <si>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</si>
  <si>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</si>
  <si>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</si>
  <si>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</si>
  <si>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</si>
  <si>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</si>
  <si>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</si>
  <si>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</si>
  <si>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</si>
  <si>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</si>
  <si>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</si>
  <si>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</si>
  <si>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</si>
  <si>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</si>
  <si>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</si>
  <si>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</si>
  <si>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</si>
  <si>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</si>
  <si>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</si>
  <si>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</si>
  <si>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</si>
  <si>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</si>
  <si>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</si>
  <si>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</si>
  <si>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</si>
  <si>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</si>
  <si>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</si>
  <si>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</si>
  <si>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</si>
  <si>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</si>
  <si>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</si>
  <si>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</si>
  <si>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</si>
  <si>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</si>
  <si>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</si>
  <si>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</si>
  <si>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</si>
  <si>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</si>
  <si>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</si>
  <si>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</si>
  <si>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</si>
  <si>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</si>
  <si>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</si>
  <si>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</si>
  <si>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</si>
  <si>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</si>
  <si>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</si>
  <si>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</si>
  <si>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</si>
  <si>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</si>
  <si>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</si>
  <si>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</si>
  <si>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</si>
  <si>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</si>
  <si>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</si>
  <si>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</si>
  <si>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</si>
  <si>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</si>
  <si>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</si>
  <si>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</si>
  <si>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</si>
  <si>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</si>
  <si>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</si>
  <si>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</si>
  <si>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</si>
  <si>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</si>
  <si>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</si>
  <si>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</si>
  <si>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</si>
  <si>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</si>
  <si>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</si>
  <si>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</si>
  <si>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</si>
  <si>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</si>
  <si>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</si>
  <si>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</si>
  <si>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</si>
  <si>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</si>
  <si>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</si>
  <si>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</si>
  <si>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</si>
  <si>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</si>
  <si>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</si>
  <si>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</si>
  <si>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</si>
  <si>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</si>
  <si>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</si>
  <si>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</si>
  <si>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</si>
  <si>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</si>
  <si>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</si>
  <si>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</si>
  <si>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</si>
  <si>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</si>
  <si>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</si>
  <si>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</si>
  <si>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</si>
  <si>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</si>
  <si>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</si>
  <si>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</si>
  <si>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</si>
  <si>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</si>
  <si>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</si>
  <si>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</si>
  <si>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</si>
  <si>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</si>
  <si>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</si>
  <si>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</si>
  <si>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</si>
  <si>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</si>
  <si>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</si>
  <si>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</si>
  <si>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</si>
  <si>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</si>
  <si>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</si>
  <si>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</si>
  <si>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</si>
  <si>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</si>
  <si>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</si>
  <si>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</si>
  <si>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</si>
  <si>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</si>
  <si>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</si>
  <si>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</si>
  <si>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</si>
  <si>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</si>
  <si>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</si>
  <si>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</si>
  <si>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</si>
  <si>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</si>
  <si>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</si>
  <si>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</si>
  <si>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</si>
  <si>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</si>
  <si>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</si>
  <si>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</si>
  <si>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</si>
  <si>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</si>
  <si>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</si>
  <si>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</si>
  <si>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</si>
  <si>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</si>
  <si>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</si>
  <si>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</si>
  <si>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</si>
  <si>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</si>
  <si>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</si>
  <si>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</si>
  <si>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</si>
  <si>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</si>
  <si>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</si>
  <si>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</si>
  <si>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</si>
  <si>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</si>
  <si>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</si>
  <si>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</si>
  <si>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</si>
  <si>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</si>
  <si>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</si>
  <si>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</si>
  <si>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</si>
  <si>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</si>
  <si>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</si>
  <si>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</si>
  <si>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</si>
  <si>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</si>
  <si>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</si>
  <si>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</si>
  <si>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</si>
  <si>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</si>
  <si>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</si>
  <si>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</si>
  <si>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</si>
  <si>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</si>
  <si>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</si>
  <si>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</si>
  <si>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</si>
  <si>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</si>
  <si>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</si>
  <si>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</si>
  <si>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</si>
  <si>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</si>
  <si>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</si>
  <si>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</si>
  <si>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</si>
  <si>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</si>
  <si>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</si>
  <si>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</si>
  <si>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</si>
  <si>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</si>
  <si>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</si>
  <si>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</si>
  <si>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</si>
  <si>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</si>
  <si>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</si>
  <si>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</si>
  <si>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</si>
  <si>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</si>
  <si>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</si>
  <si>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</si>
  <si>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</si>
  <si>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</si>
  <si>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</si>
  <si>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</si>
  <si>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</si>
  <si>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</si>
  <si>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</si>
  <si>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</si>
  <si>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</si>
  <si>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</si>
  <si>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</si>
  <si>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</si>
  <si>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</si>
  <si>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</si>
  <si>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</si>
  <si>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</si>
  <si>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</si>
  <si>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</si>
  <si>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</si>
  <si>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</si>
  <si>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</si>
  <si>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</si>
  <si>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</si>
  <si>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</si>
  <si>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</si>
  <si>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</si>
  <si>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</si>
  <si>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</si>
  <si>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</si>
  <si>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</si>
  <si>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</si>
  <si>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</si>
  <si>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</si>
  <si>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</si>
  <si>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</si>
  <si>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</si>
  <si>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</si>
  <si>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</si>
  <si>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</si>
  <si>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</si>
  <si>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</si>
  <si>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</si>
  <si>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</si>
  <si>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</si>
  <si>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</si>
  <si>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</si>
  <si>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</si>
  <si>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</si>
  <si>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</si>
  <si>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</si>
  <si>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</si>
  <si>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</si>
  <si>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</si>
  <si>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</si>
  <si>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</si>
  <si>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</si>
  <si>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</si>
  <si>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</si>
  <si>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</si>
  <si>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</si>
  <si>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</si>
  <si>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</si>
  <si>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</si>
  <si>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</si>
  <si>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</si>
  <si>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</si>
  <si>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</si>
  <si>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</si>
  <si>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</si>
  <si>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</si>
  <si>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</si>
  <si>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</si>
  <si>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</si>
  <si>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</si>
  <si>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</si>
  <si>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</si>
  <si>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</si>
  <si>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</si>
  <si>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</si>
  <si>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</si>
  <si>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</si>
  <si>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</si>
  <si>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</si>
  <si>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</si>
  <si>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</si>
  <si>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</si>
  <si>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</si>
  <si>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</si>
  <si>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</si>
  <si>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</si>
  <si>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</si>
  <si>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</si>
  <si>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</si>
  <si>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</si>
  <si>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</si>
  <si>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</si>
  <si>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</si>
  <si>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</si>
  <si>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</si>
  <si>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</si>
  <si>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</si>
  <si>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</si>
  <si>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</si>
  <si>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</si>
  <si>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</si>
  <si>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</si>
  <si>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</si>
  <si>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</si>
  <si>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</si>
  <si>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</si>
  <si>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</si>
  <si>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</si>
  <si>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</si>
  <si>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</si>
  <si>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</si>
  <si>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</si>
  <si>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</si>
  <si>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</si>
  <si>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</si>
  <si>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</si>
  <si>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</si>
  <si>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</si>
  <si>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</si>
  <si>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</si>
  <si>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</si>
  <si>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</si>
  <si>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</si>
  <si>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</si>
  <si>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</si>
  <si>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</si>
  <si>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</si>
  <si>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</si>
  <si>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</si>
  <si>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</si>
  <si>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</si>
  <si>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</si>
  <si>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</si>
  <si>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</si>
  <si>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</si>
  <si>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</si>
  <si>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</si>
  <si>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</si>
  <si>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</si>
  <si>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</si>
  <si>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</si>
  <si>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</si>
  <si>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</si>
  <si>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</si>
  <si>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</si>
  <si>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</si>
  <si>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</si>
  <si>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</si>
  <si>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</si>
  <si>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</si>
  <si>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</si>
  <si>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</si>
  <si>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</si>
  <si>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</si>
  <si>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</si>
  <si>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</si>
  <si>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</si>
  <si>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</si>
  <si>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</si>
  <si>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</si>
  <si>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</si>
  <si>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</si>
  <si>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</si>
  <si>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</si>
  <si>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</si>
  <si>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</si>
  <si>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</si>
  <si>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</si>
  <si>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</si>
  <si>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</si>
  <si>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</si>
  <si>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</si>
  <si>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</si>
  <si>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</si>
  <si>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</si>
  <si>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</si>
  <si>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</si>
  <si>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</si>
  <si>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</si>
  <si>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</si>
  <si>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</si>
  <si>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</si>
  <si>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</si>
  <si>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</si>
  <si>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</si>
  <si>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</si>
  <si>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</si>
  <si>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</si>
  <si>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</si>
  <si>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</si>
  <si>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</si>
  <si>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</si>
  <si>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</si>
  <si>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</si>
  <si>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</si>
  <si>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</si>
  <si>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</si>
  <si>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</si>
  <si>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</si>
  <si>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</si>
  <si>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</si>
  <si>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</si>
  <si>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</si>
  <si>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</si>
  <si>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</si>
  <si>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</si>
  <si>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</si>
  <si>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</si>
  <si>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</si>
  <si>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</si>
  <si>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</si>
  <si>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</si>
  <si>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</si>
  <si>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</si>
  <si>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</si>
  <si>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</si>
  <si>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</si>
  <si>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</si>
  <si>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</si>
  <si>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</si>
  <si>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</si>
  <si>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</si>
  <si>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</si>
  <si>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</si>
  <si>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</si>
  <si>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</si>
  <si>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</si>
  <si>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</si>
  <si>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</si>
  <si>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</si>
  <si>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</si>
  <si>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</si>
  <si>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</si>
  <si>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</si>
  <si>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</si>
  <si>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</si>
  <si>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</si>
  <si>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</si>
  <si>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</si>
  <si>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</si>
  <si>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</si>
  <si>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</si>
  <si>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</si>
  <si>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</si>
  <si>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</si>
  <si>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</si>
  <si>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</si>
  <si>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</si>
  <si>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</si>
  <si>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</si>
  <si>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</si>
  <si>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</si>
  <si>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</si>
  <si>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</si>
  <si>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</si>
  <si>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</si>
  <si>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</si>
  <si>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</si>
  <si>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</si>
  <si>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</si>
  <si>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</si>
  <si>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</si>
  <si>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</si>
  <si>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</si>
  <si>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</si>
  <si>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</si>
  <si>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</si>
  <si>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</si>
  <si>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</si>
  <si>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</si>
  <si>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</si>
  <si>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</si>
  <si>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</si>
  <si>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</si>
  <si>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</si>
  <si>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</si>
  <si>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</si>
  <si>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</si>
  <si>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</si>
  <si>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</si>
  <si>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</si>
  <si>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</si>
  <si>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</si>
  <si>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</si>
  <si>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</si>
  <si>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</si>
  <si>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</si>
  <si>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</si>
  <si>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</si>
  <si>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</si>
  <si>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</si>
  <si>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</si>
  <si>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</si>
  <si>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</si>
  <si>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</si>
  <si>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</si>
  <si>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</si>
  <si>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</si>
  <si>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</si>
  <si>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</si>
  <si>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</si>
  <si>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</si>
  <si>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</si>
  <si>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</si>
  <si>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</si>
  <si>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</si>
  <si>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</si>
  <si>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</si>
  <si>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</si>
  <si>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</si>
  <si>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</si>
  <si>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</si>
  <si>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</si>
  <si>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</si>
  <si>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</si>
  <si>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</si>
  <si>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</si>
  <si>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</si>
  <si>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</si>
  <si>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</si>
  <si>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</si>
  <si>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</si>
  <si>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</si>
  <si>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</si>
  <si>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</si>
  <si>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</si>
  <si>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</si>
  <si>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</si>
  <si>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</si>
  <si>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</si>
  <si>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</si>
  <si>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</si>
  <si>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</si>
  <si>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</si>
  <si>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</si>
  <si>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</si>
  <si>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</si>
  <si>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</si>
  <si>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</si>
  <si>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</si>
  <si>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</si>
  <si>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</si>
  <si>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</si>
  <si>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</si>
  <si>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</si>
  <si>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</si>
  <si>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</si>
  <si>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</si>
  <si>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</si>
  <si>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</si>
  <si>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</si>
  <si>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</si>
  <si>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</si>
  <si>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</si>
  <si>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</si>
  <si>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</si>
  <si>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</si>
  <si>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</si>
  <si>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</si>
  <si>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</si>
  <si>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</si>
  <si>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</si>
  <si>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</si>
  <si>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</si>
  <si>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</si>
  <si>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</si>
  <si>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</si>
  <si>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</si>
  <si>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</si>
  <si>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</si>
  <si>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</si>
  <si>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</si>
  <si>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</si>
  <si>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</si>
  <si>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</si>
  <si>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</si>
  <si>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</si>
  <si>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</si>
  <si>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</si>
  <si>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</si>
  <si>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</si>
  <si>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</si>
  <si>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</si>
  <si>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</si>
  <si>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</si>
  <si>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</si>
  <si>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</si>
  <si>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</si>
  <si>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</si>
  <si>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</si>
  <si>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</si>
  <si>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</si>
  <si>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</si>
  <si>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</si>
  <si>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</si>
  <si>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</si>
  <si>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</si>
  <si>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</si>
  <si>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</si>
  <si>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</si>
  <si>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</si>
  <si>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</si>
  <si>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</si>
  <si>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</si>
  <si>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</si>
  <si>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</si>
  <si>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</si>
  <si>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</si>
  <si>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</si>
  <si>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</si>
  <si>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</si>
  <si>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</si>
  <si>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</si>
  <si>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</si>
  <si>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</si>
  <si>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</si>
  <si>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</si>
  <si>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</si>
  <si>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</si>
  <si>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</si>
  <si>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</si>
  <si>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</si>
  <si>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</si>
  <si>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</si>
  <si>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</si>
  <si>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</si>
  <si>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</si>
  <si>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</si>
  <si>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</si>
  <si>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</si>
  <si>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</si>
  <si>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</si>
  <si>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</si>
  <si>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</si>
  <si>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</si>
  <si>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</si>
  <si>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</si>
  <si>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</si>
  <si>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</si>
  <si>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</si>
  <si>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</si>
  <si>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</si>
  <si>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</si>
  <si>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</si>
  <si>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</si>
  <si>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</si>
  <si>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</si>
  <si>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</si>
  <si>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</si>
  <si>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</si>
  <si>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</si>
  <si>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</si>
  <si>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</si>
  <si>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</si>
  <si>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</si>
  <si>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</si>
  <si>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</si>
  <si>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</si>
  <si>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</si>
  <si>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</si>
  <si>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</si>
  <si>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</si>
  <si>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</si>
  <si>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</si>
  <si>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</si>
  <si>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</si>
  <si>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</si>
  <si>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</si>
  <si>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</si>
  <si>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</si>
  <si>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</si>
  <si>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</si>
  <si>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</si>
  <si>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</si>
  <si>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</si>
  <si>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</si>
  <si>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</si>
  <si>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</si>
  <si>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</si>
  <si>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</si>
  <si>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</si>
  <si>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</si>
  <si>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</si>
  <si>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</si>
  <si>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</si>
  <si>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</si>
  <si>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</si>
  <si>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</si>
  <si>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</si>
  <si>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</si>
  <si>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</si>
  <si>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</si>
  <si>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</si>
  <si>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</si>
  <si>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</si>
  <si>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</si>
  <si>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</si>
  <si>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</si>
  <si>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</si>
  <si>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</si>
  <si>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</si>
  <si>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</si>
  <si>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</si>
  <si>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</si>
  <si>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</si>
  <si>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</si>
  <si>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</si>
  <si>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</si>
  <si>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</si>
  <si>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</si>
  <si>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</si>
  <si>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</si>
  <si>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</si>
  <si>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</si>
  <si>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</si>
  <si>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</si>
  <si>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</si>
  <si>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</si>
  <si>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</si>
  <si>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</si>
  <si>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</si>
  <si>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</si>
  <si>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</si>
  <si>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</si>
  <si>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</si>
  <si>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</si>
  <si>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</si>
  <si>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</si>
  <si>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</si>
  <si>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</si>
  <si>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</si>
  <si>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</si>
  <si>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</si>
  <si>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</si>
  <si>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</si>
  <si>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</si>
  <si>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</si>
  <si>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</si>
  <si>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</si>
  <si>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</si>
  <si>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</si>
  <si>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</si>
  <si>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</si>
  <si>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</si>
  <si>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</si>
  <si>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</si>
  <si>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</si>
  <si>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</si>
  <si>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</si>
  <si>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</si>
  <si>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</si>
  <si>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</si>
  <si>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</si>
  <si>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</si>
  <si>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</si>
  <si>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</si>
  <si>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</si>
  <si>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</si>
  <si>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</si>
  <si>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</si>
  <si>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</si>
  <si>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</si>
  <si>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</si>
  <si>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</si>
  <si>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</si>
  <si>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</si>
  <si>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</si>
  <si>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</si>
  <si>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</si>
  <si>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</si>
  <si>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</si>
  <si>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</si>
  <si>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</si>
  <si>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</si>
  <si>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</si>
  <si>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</si>
  <si>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</si>
  <si>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</si>
  <si>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</si>
  <si>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</si>
  <si>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</si>
  <si>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</si>
  <si>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</si>
  <si>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</si>
  <si>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</si>
  <si>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</si>
  <si>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</si>
  <si>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</si>
  <si>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</si>
  <si>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</si>
  <si>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</si>
  <si>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</si>
  <si>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</si>
  <si>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</si>
  <si>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</si>
  <si>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</si>
  <si>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</si>
  <si>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</si>
  <si>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</si>
  <si>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</si>
  <si>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</si>
  <si>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</si>
  <si>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</si>
  <si>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</si>
  <si>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</si>
  <si>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</si>
  <si>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</si>
  <si>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</si>
  <si>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</si>
  <si>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</si>
  <si>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</si>
  <si>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</si>
  <si>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</si>
  <si>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</si>
  <si>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</si>
  <si>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</si>
  <si>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</si>
  <si>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</si>
  <si>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</si>
  <si>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</si>
  <si>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</si>
  <si>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</si>
  <si>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</si>
  <si>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</si>
  <si>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</si>
  <si>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</si>
  <si>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</si>
  <si>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</si>
  <si>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</si>
  <si>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</si>
  <si>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</si>
  <si>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</si>
  <si>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</si>
  <si>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</si>
  <si>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</si>
  <si>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</si>
  <si>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</si>
  <si>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</si>
  <si>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</si>
  <si>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</si>
  <si>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</si>
  <si>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</si>
  <si>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</si>
  <si>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</si>
  <si>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</si>
  <si>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</si>
  <si>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</si>
  <si>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</si>
  <si>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</si>
  <si>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</si>
  <si>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</si>
  <si>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</si>
  <si>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</si>
  <si>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</si>
  <si>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</si>
  <si>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</si>
  <si>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</si>
  <si>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</si>
  <si>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</si>
  <si>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</si>
  <si>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</si>
  <si>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</si>
  <si>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</si>
  <si>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</si>
  <si>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</si>
  <si>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</si>
  <si>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</si>
  <si>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</si>
  <si>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</si>
  <si>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</si>
  <si>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</si>
  <si>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</si>
  <si>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</si>
  <si>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</si>
  <si>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</si>
  <si>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</si>
  <si>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</si>
  <si>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</si>
  <si>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</si>
  <si>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</si>
  <si>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</si>
  <si>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</si>
  <si>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</si>
  <si>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</si>
  <si>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</si>
  <si>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</si>
  <si>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</si>
  <si>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</si>
  <si>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</si>
  <si>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</si>
  <si>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</si>
  <si>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</si>
  <si>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</si>
  <si>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</si>
  <si>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</si>
  <si>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</si>
  <si>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</si>
  <si>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</si>
  <si>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</si>
  <si>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</si>
  <si>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</si>
  <si>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</si>
  <si>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</si>
  <si>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</si>
  <si>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</si>
  <si>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</si>
  <si>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</si>
  <si>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</si>
  <si>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</si>
  <si>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</si>
  <si>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</si>
  <si>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</si>
  <si>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</si>
  <si>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</si>
  <si>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</si>
  <si>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</si>
  <si>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</si>
  <si>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</si>
  <si>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</si>
  <si>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</si>
  <si>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</si>
  <si>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</si>
  <si>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</si>
  <si>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</si>
  <si>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</si>
  <si>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</si>
  <si>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</si>
  <si>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</si>
  <si>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</si>
  <si>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</si>
  <si>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</si>
  <si>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</si>
  <si>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</si>
  <si>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</si>
  <si>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</si>
  <si>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</si>
  <si>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</si>
  <si>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</si>
  <si>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</si>
  <si>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</si>
  <si>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</si>
  <si>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</si>
  <si>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</si>
  <si>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</si>
  <si>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</si>
  <si>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</si>
  <si>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</si>
  <si>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</si>
  <si>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</si>
  <si>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</si>
  <si>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</si>
  <si>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</si>
  <si>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</si>
  <si>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</si>
  <si>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</si>
  <si>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</si>
  <si>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</si>
  <si>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</si>
  <si>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</si>
  <si>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</si>
  <si>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</si>
  <si>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</si>
  <si>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</si>
  <si>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</si>
  <si>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</si>
  <si>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</si>
  <si>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</si>
  <si>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</si>
  <si>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</si>
  <si>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</si>
  <si>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</si>
  <si>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</si>
  <si>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</si>
  <si>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</si>
  <si>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</si>
  <si>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</si>
  <si>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</si>
  <si>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</si>
  <si>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</si>
  <si>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</si>
  <si>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</si>
  <si>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</si>
  <si>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</si>
  <si>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</si>
  <si>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</si>
  <si>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</si>
  <si>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</si>
  <si>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</si>
  <si>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</si>
  <si>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</si>
  <si>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</si>
  <si>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</si>
  <si>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</si>
  <si>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</si>
  <si>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</si>
  <si>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</si>
  <si>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</si>
  <si>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</si>
  <si>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</si>
  <si>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</si>
  <si>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</si>
  <si>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</si>
  <si>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</si>
  <si>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</si>
  <si>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</si>
  <si>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</si>
  <si>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</si>
  <si>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</si>
  <si>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</si>
  <si>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</si>
  <si>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</si>
  <si>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</si>
  <si>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</si>
  <si>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</si>
  <si>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</si>
  <si>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</si>
  <si>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</si>
  <si>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</si>
  <si>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</si>
  <si>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</si>
  <si>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</si>
  <si>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</si>
  <si>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</si>
  <si>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</si>
  <si>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</si>
  <si>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</si>
  <si>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</si>
  <si>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</si>
  <si>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</si>
  <si>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</si>
  <si>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</si>
  <si>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</si>
  <si>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</si>
  <si>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</si>
  <si>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</si>
  <si>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</si>
  <si>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</si>
  <si>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</si>
  <si>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</si>
  <si>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</si>
  <si>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</si>
  <si>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</si>
  <si>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</si>
  <si>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</si>
  <si>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</si>
  <si>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</si>
  <si>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</si>
  <si>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</si>
  <si>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</si>
  <si>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</si>
  <si>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</si>
  <si>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</si>
  <si>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</si>
  <si>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</si>
  <si>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</si>
  <si>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</si>
  <si>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</si>
  <si>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</si>
  <si>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</si>
  <si>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</si>
  <si>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</si>
  <si>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</si>
  <si>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</si>
  <si>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</si>
  <si>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</si>
  <si>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</si>
  <si>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</si>
  <si>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</si>
  <si>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</si>
  <si>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</si>
  <si>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</si>
  <si>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</si>
  <si>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</si>
  <si>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</si>
  <si>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</si>
  <si>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</si>
  <si>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</si>
  <si>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</si>
  <si>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</si>
  <si>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</si>
  <si>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</si>
  <si>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</si>
  <si>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</si>
  <si>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</si>
  <si>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</si>
  <si>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</si>
  <si>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</si>
  <si>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</si>
  <si>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</si>
  <si>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</si>
  <si>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</si>
  <si>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</si>
  <si>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</si>
  <si>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</si>
  <si>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</si>
  <si>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</si>
  <si>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</si>
  <si>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</si>
  <si>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</si>
  <si>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</si>
  <si>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</si>
  <si>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</si>
  <si>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</si>
  <si>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</si>
  <si>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</si>
  <si>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</si>
  <si>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</si>
  <si>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</si>
  <si>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</si>
  <si>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</si>
  <si>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</si>
  <si>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</si>
  <si>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</si>
  <si>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</si>
  <si>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</si>
  <si>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</si>
  <si>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</si>
  <si>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</si>
  <si>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</si>
  <si>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</si>
  <si>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</si>
  <si>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</si>
  <si>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</si>
  <si>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</si>
  <si>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</si>
  <si>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</si>
  <si>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</si>
  <si>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</si>
  <si>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</si>
  <si>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</si>
  <si>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</si>
  <si>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</si>
  <si>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</si>
  <si>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</si>
  <si>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</si>
  <si>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</si>
  <si>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</si>
  <si>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</si>
  <si>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</si>
  <si>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</si>
  <si>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</si>
  <si>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</si>
  <si>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</si>
  <si>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</si>
  <si>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</si>
  <si>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</si>
  <si>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</si>
  <si>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</si>
  <si>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</si>
  <si>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</si>
  <si>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</si>
  <si>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</si>
  <si>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</si>
  <si>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</si>
  <si>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</si>
  <si>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</si>
  <si>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</si>
  <si>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</si>
  <si>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</si>
  <si>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</si>
  <si>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</si>
  <si>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</si>
  <si>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</si>
  <si>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</si>
  <si>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</si>
  <si>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</si>
  <si>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</si>
  <si>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</si>
  <si>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</si>
  <si>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</si>
  <si>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</si>
  <si>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</si>
  <si>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</si>
  <si>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</si>
  <si>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</si>
  <si>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</si>
  <si>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</si>
  <si>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</si>
  <si>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</si>
  <si>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</si>
  <si>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</si>
  <si>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</si>
  <si>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</si>
  <si>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</si>
  <si>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</si>
  <si>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</si>
  <si>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</si>
  <si>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</si>
  <si>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</si>
  <si>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</si>
  <si>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</si>
  <si>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</si>
  <si>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</si>
  <si>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</si>
  <si>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</si>
  <si>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</si>
  <si>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</si>
  <si>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</si>
  <si>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</si>
  <si>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</si>
  <si>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</si>
  <si>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</si>
  <si>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</si>
  <si>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</si>
  <si>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</si>
  <si>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</si>
  <si>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</si>
  <si>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</si>
  <si>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</si>
  <si>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</si>
  <si>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</si>
  <si>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</si>
  <si>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</si>
  <si>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</si>
  <si>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</si>
  <si>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</si>
  <si>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</si>
  <si>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</si>
  <si>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</si>
  <si>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</si>
  <si>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</si>
  <si>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</si>
  <si>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</si>
  <si>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</si>
  <si>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</si>
  <si>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</si>
  <si>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</si>
  <si>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</si>
  <si>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</si>
  <si>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</si>
  <si>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</si>
  <si>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</si>
  <si>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</si>
  <si>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</si>
  <si>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</si>
  <si>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</si>
  <si>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</si>
  <si>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</si>
  <si>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</si>
  <si>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</si>
  <si>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</si>
  <si>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</si>
  <si>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</si>
  <si>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</si>
  <si>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</si>
  <si>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</si>
  <si>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</si>
  <si>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</si>
  <si>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</si>
  <si>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</si>
  <si>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</si>
  <si>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</si>
  <si>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</si>
  <si>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</si>
  <si>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</si>
  <si>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</si>
  <si>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</si>
  <si>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</si>
  <si>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</si>
  <si>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</si>
  <si>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</si>
  <si>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</si>
  <si>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</si>
  <si>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</si>
  <si>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</si>
  <si>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</si>
  <si>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</si>
  <si>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</si>
  <si>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</si>
  <si>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</si>
  <si>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</si>
  <si>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</si>
  <si>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</si>
  <si>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</si>
  <si>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</si>
  <si>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</si>
  <si>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</si>
  <si>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</si>
  <si>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</si>
  <si>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</si>
  <si>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</si>
  <si>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</si>
  <si>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</si>
  <si>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</si>
  <si>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</si>
  <si>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</si>
  <si>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</si>
  <si>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</si>
  <si>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</si>
  <si>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</si>
  <si>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</si>
  <si>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</si>
  <si>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</si>
  <si>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</si>
  <si>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</si>
  <si>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</si>
  <si>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</si>
  <si>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</si>
  <si>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</si>
  <si>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</si>
  <si>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</si>
  <si>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</si>
  <si>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</si>
  <si>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</si>
  <si>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</si>
  <si>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</si>
  <si>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</si>
  <si>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</si>
  <si>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</si>
  <si>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</si>
  <si>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</si>
  <si>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</si>
  <si>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</si>
  <si>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</si>
  <si>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</si>
  <si>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</si>
  <si>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</si>
  <si>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</si>
  <si>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</si>
  <si>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</si>
  <si>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</si>
  <si>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</si>
  <si>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</si>
  <si>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</si>
  <si>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</si>
  <si>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</si>
  <si>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</si>
  <si>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</si>
  <si>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</si>
  <si>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</si>
  <si>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</si>
  <si>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</si>
  <si>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</si>
  <si>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</si>
  <si>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</si>
  <si>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</si>
  <si>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</si>
  <si>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</si>
  <si>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</si>
  <si>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</si>
  <si>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</si>
  <si>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</si>
  <si>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</si>
  <si>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</si>
  <si>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</si>
  <si>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</si>
  <si>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</si>
  <si>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</si>
  <si>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</si>
  <si>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</si>
  <si>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</si>
  <si>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</si>
  <si>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</si>
  <si>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</si>
  <si>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</si>
  <si>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</si>
  <si>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</si>
  <si>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</si>
  <si>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</si>
  <si>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</si>
  <si>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</si>
  <si>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</si>
  <si>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</si>
  <si>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</si>
  <si>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</si>
  <si>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</si>
  <si>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</si>
  <si>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</si>
  <si>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</si>
  <si>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</si>
  <si>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</si>
  <si>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</si>
  <si>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</si>
  <si>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</si>
  <si>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</si>
  <si>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</si>
  <si>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</si>
  <si>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</si>
  <si>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</si>
  <si>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</si>
  <si>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</si>
  <si>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</si>
  <si>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</si>
  <si>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</si>
  <si>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</si>
  <si>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</si>
  <si>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</si>
  <si>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</si>
  <si>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</si>
  <si>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</si>
  <si>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</si>
  <si>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</si>
  <si>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</si>
  <si>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</si>
  <si>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</si>
  <si>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</si>
  <si>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</si>
  <si>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</si>
  <si>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</si>
  <si>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</si>
  <si>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</si>
  <si>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</si>
  <si>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</si>
  <si>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</si>
  <si>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</si>
  <si>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</si>
  <si>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</si>
  <si>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</si>
  <si>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</si>
  <si>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</si>
  <si>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</si>
  <si>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</si>
  <si>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</si>
  <si>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</si>
  <si>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</si>
  <si>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</si>
  <si>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</si>
  <si>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</si>
  <si>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</si>
  <si>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</si>
  <si>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</si>
  <si>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</si>
  <si>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</si>
  <si>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</si>
  <si>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</si>
  <si>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</si>
  <si>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</si>
  <si>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</si>
  <si>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</si>
  <si>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</si>
  <si>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</si>
  <si>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</si>
  <si>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</si>
  <si>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</si>
  <si>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</si>
  <si>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</si>
  <si>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</si>
  <si>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</si>
  <si>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</si>
  <si>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</si>
  <si>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</si>
  <si>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</si>
  <si>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</si>
  <si>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</si>
  <si>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</si>
  <si>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</si>
  <si>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</si>
  <si>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</si>
  <si>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</si>
  <si>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</si>
  <si>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</si>
  <si>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</si>
  <si>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</si>
  <si>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</si>
  <si>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</si>
  <si>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</si>
  <si>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</si>
  <si>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</si>
  <si>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</si>
  <si>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</si>
  <si>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</si>
  <si>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</si>
  <si>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</si>
  <si>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</si>
  <si>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</si>
  <si>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</si>
  <si>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</si>
  <si>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</si>
  <si>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</si>
  <si>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</si>
  <si>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</si>
  <si>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</si>
  <si>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</si>
  <si>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</si>
  <si>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</si>
  <si>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</si>
  <si>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</si>
  <si>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</si>
  <si>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</si>
  <si>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</si>
  <si>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</si>
  <si>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</si>
  <si>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</si>
  <si>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</si>
  <si>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</si>
  <si>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</si>
  <si>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</si>
  <si>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</si>
  <si>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</si>
  <si>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</si>
  <si>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</si>
  <si>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</si>
  <si>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</si>
  <si>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</si>
  <si>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</si>
  <si>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</si>
  <si>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</si>
  <si>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</si>
  <si>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</si>
  <si>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</si>
  <si>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</si>
  <si>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</si>
  <si>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</si>
  <si>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</si>
  <si>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</si>
  <si>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</si>
  <si>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</si>
  <si>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</si>
  <si>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</si>
  <si>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</si>
  <si>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</si>
  <si>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</si>
  <si>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</si>
  <si>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</si>
  <si>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</si>
  <si>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</si>
  <si>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</si>
  <si>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</si>
  <si>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</si>
  <si>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</si>
  <si>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</si>
  <si>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</si>
  <si>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</si>
  <si>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</si>
  <si>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</si>
  <si>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</si>
  <si>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</si>
  <si>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</si>
  <si>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</si>
  <si>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</si>
  <si>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</si>
  <si>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</si>
  <si>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</si>
  <si>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</si>
  <si>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</si>
  <si>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</si>
  <si>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</si>
  <si>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</si>
  <si>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</si>
  <si>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</si>
  <si>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</si>
  <si>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</si>
  <si>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</si>
  <si>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</si>
  <si>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</si>
  <si>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</si>
  <si>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</si>
  <si>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</si>
  <si>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</si>
  <si>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</si>
  <si>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</si>
  <si>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</si>
  <si>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</si>
  <si>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</si>
  <si>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</si>
  <si>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</si>
  <si>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</si>
  <si>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</si>
  <si>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</si>
  <si>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</si>
  <si>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</si>
  <si>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</si>
  <si>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</si>
  <si>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</si>
  <si>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</si>
  <si>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</si>
  <si>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</si>
  <si>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</si>
  <si>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</si>
  <si>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</si>
  <si>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</si>
  <si>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</si>
  <si>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</si>
  <si>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</si>
  <si>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</si>
  <si>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</si>
  <si>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</si>
  <si>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</si>
  <si>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</si>
  <si>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</si>
  <si>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</si>
  <si>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</si>
  <si>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</si>
  <si>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</si>
  <si>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</si>
  <si>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</si>
  <si>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</si>
  <si>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</si>
  <si>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</si>
  <si>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</si>
  <si>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</si>
  <si>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</si>
  <si>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</si>
  <si>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</si>
  <si>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</si>
  <si>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</si>
  <si>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</si>
  <si>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</si>
  <si>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</si>
  <si>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</si>
  <si>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</si>
  <si>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</si>
  <si>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</si>
  <si>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</si>
  <si>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</si>
  <si>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</si>
  <si>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</si>
  <si>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</si>
  <si>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</si>
  <si>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</si>
  <si>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</si>
  <si>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</si>
  <si>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</si>
  <si>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</si>
  <si>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</si>
  <si>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</si>
  <si>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</si>
  <si>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</si>
  <si>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</si>
  <si>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</si>
  <si>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</si>
  <si>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</si>
  <si>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</si>
  <si>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</si>
  <si>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</si>
  <si>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</si>
  <si>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</si>
  <si>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</si>
  <si>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</si>
  <si>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</si>
  <si>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</si>
  <si>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</si>
  <si>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</si>
  <si>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</si>
  <si>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</si>
  <si>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</si>
  <si>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</si>
  <si>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</si>
  <si>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</si>
  <si>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</si>
  <si>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</si>
  <si>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</si>
  <si>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</si>
  <si>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</si>
  <si>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</si>
  <si>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</si>
  <si>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</si>
  <si>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</si>
  <si>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</si>
  <si>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</si>
  <si>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</si>
  <si>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</si>
  <si>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</si>
  <si>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</si>
  <si>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</si>
  <si>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</si>
  <si>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</si>
  <si>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</si>
  <si>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</si>
  <si>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</si>
  <si>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</si>
  <si>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</si>
  <si>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</si>
  <si>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</si>
  <si>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</si>
  <si>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</si>
  <si>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</si>
  <si>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</si>
  <si>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</si>
  <si>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</si>
  <si>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</si>
  <si>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</si>
  <si>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</si>
  <si>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</si>
  <si>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</si>
  <si>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</si>
  <si>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</si>
  <si>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</si>
  <si>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</si>
  <si>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</si>
  <si>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</si>
  <si>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</si>
  <si>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</si>
  <si>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</si>
  <si>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</si>
  <si>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</si>
  <si>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</si>
  <si>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</si>
  <si>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</si>
  <si>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</si>
  <si>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</si>
  <si>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</si>
  <si>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</si>
  <si>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</si>
  <si>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</si>
  <si>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</si>
  <si>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</si>
  <si>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</si>
  <si>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</si>
  <si>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</si>
  <si>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</si>
  <si>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</si>
  <si>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</si>
  <si>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</si>
  <si>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</si>
  <si>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</si>
  <si>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</si>
  <si>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</si>
  <si>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</si>
  <si>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</si>
  <si>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</si>
  <si>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</si>
  <si>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</si>
  <si>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</si>
  <si>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</si>
  <si>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</si>
  <si>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</si>
  <si>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</si>
  <si>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</si>
  <si>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</si>
  <si>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</si>
  <si>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</si>
  <si>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</si>
  <si>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</si>
  <si>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</si>
  <si>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</si>
  <si>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</si>
  <si>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</si>
  <si>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</si>
  <si>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</si>
  <si>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</si>
  <si>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</si>
  <si>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</si>
  <si>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</si>
  <si>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</si>
  <si>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</si>
  <si>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</si>
  <si>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</si>
  <si>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</si>
  <si>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</si>
  <si>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</si>
  <si>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</si>
  <si>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</si>
  <si>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</si>
  <si>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</si>
  <si>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</si>
  <si>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</si>
  <si>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</si>
  <si>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</si>
  <si>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</si>
  <si>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</si>
  <si>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</si>
  <si>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</si>
  <si>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</si>
  <si>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</si>
  <si>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</si>
  <si>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</si>
  <si>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</si>
  <si>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</si>
  <si>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</si>
  <si>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</si>
  <si>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</si>
  <si>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</si>
  <si>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</si>
  <si>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</si>
  <si>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</si>
  <si>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</si>
  <si>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</si>
  <si>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</si>
  <si>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</si>
  <si>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</si>
  <si>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</si>
  <si>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</si>
  <si>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</si>
  <si>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</si>
  <si>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</si>
  <si>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</si>
  <si>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</si>
  <si>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</si>
  <si>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</si>
  <si>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</si>
  <si>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</si>
  <si>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</si>
  <si>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</si>
  <si>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</si>
  <si>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</si>
  <si>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</si>
  <si>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</si>
  <si>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</si>
  <si>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</si>
  <si>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</si>
  <si>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</si>
  <si>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</si>
  <si>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</si>
  <si>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</si>
  <si>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</si>
  <si>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</si>
  <si>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</si>
  <si>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</si>
  <si>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</si>
  <si>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</si>
  <si>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</si>
  <si>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</si>
  <si>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</si>
  <si>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</si>
  <si>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</si>
  <si>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</si>
  <si>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</si>
  <si>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</si>
  <si>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</si>
  <si>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</si>
  <si>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</si>
  <si>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</si>
  <si>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</si>
  <si>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</si>
  <si>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</si>
  <si>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</si>
  <si>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</si>
  <si>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</si>
  <si>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</si>
  <si>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</si>
  <si>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</si>
  <si>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</si>
  <si>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</si>
  <si>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</si>
  <si>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</si>
  <si>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</si>
  <si>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</si>
  <si>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</si>
  <si>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</si>
  <si>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</si>
  <si>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</si>
  <si>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</si>
  <si>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</si>
  <si>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</si>
  <si>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</si>
  <si>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</si>
  <si>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</si>
  <si>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</si>
  <si>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</si>
  <si>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</si>
  <si>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</si>
  <si>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</si>
  <si>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</si>
  <si>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</si>
  <si>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</si>
  <si>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</si>
  <si>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</si>
  <si>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</si>
  <si>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</si>
  <si>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</si>
  <si>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</si>
  <si>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</si>
  <si>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</si>
  <si>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</si>
  <si>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</si>
  <si>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</si>
  <si>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</si>
  <si>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</si>
  <si>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</si>
  <si>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</si>
  <si>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</si>
  <si>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</si>
  <si>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</si>
  <si>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</si>
  <si>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</si>
  <si>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</si>
  <si>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</si>
  <si>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</si>
  <si>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</si>
  <si>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</si>
  <si>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</si>
  <si>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</si>
  <si>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</si>
  <si>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</si>
  <si>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</si>
  <si>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</si>
  <si>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</si>
  <si>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</si>
  <si>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</si>
  <si>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</si>
  <si>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</si>
  <si>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</si>
  <si>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</si>
  <si>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</si>
  <si>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</si>
  <si>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</si>
  <si>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</si>
  <si>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</si>
  <si>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</si>
  <si>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</si>
  <si>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</si>
  <si>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</si>
  <si>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</si>
  <si>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</si>
  <si>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</si>
  <si>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</si>
  <si>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</si>
  <si>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</si>
  <si>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</si>
  <si>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</si>
  <si>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</si>
  <si>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</si>
  <si>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</si>
  <si>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</si>
  <si>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</si>
  <si>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</si>
  <si>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</si>
  <si>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</si>
  <si>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</si>
  <si>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</si>
  <si>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</si>
  <si>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</si>
  <si>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</si>
  <si>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</si>
  <si>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</si>
  <si>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</si>
  <si>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</si>
  <si>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</si>
  <si>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</si>
  <si>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</si>
  <si>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</si>
  <si>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</si>
  <si>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</si>
  <si>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</si>
  <si>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</si>
  <si>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</si>
  <si>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</si>
  <si>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</si>
  <si>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</si>
  <si>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</si>
  <si>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</si>
  <si>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</si>
  <si>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</si>
  <si>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</si>
  <si>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</si>
  <si>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</si>
  <si>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</si>
  <si>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</si>
  <si>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</si>
  <si>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</si>
  <si>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</si>
  <si>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</si>
  <si>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</si>
  <si>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</si>
  <si>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</si>
  <si>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</si>
  <si>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</si>
  <si>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</si>
  <si>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</si>
  <si>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</si>
  <si>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</si>
  <si>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</si>
  <si>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</si>
  <si>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</si>
  <si>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</si>
  <si>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</si>
  <si>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</si>
  <si>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</si>
  <si>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</si>
  <si>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</si>
  <si>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</si>
  <si>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</si>
  <si>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</si>
  <si>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</si>
  <si>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</si>
  <si>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</si>
  <si>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</si>
  <si>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</si>
  <si>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</si>
  <si>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</si>
  <si>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</si>
  <si>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</si>
  <si>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</si>
  <si>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</si>
  <si>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</si>
  <si>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</si>
  <si>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</si>
  <si>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</si>
  <si>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</si>
  <si>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</si>
  <si>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</si>
  <si>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</si>
  <si>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</si>
  <si>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</si>
  <si>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</si>
  <si>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</si>
  <si>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</si>
  <si>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</si>
  <si>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</si>
  <si>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</si>
  <si>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</si>
  <si>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</si>
  <si>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</si>
  <si>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</si>
  <si>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</si>
  <si>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</si>
  <si>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</si>
  <si>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</si>
  <si>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</si>
  <si>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</si>
  <si>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</si>
  <si>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</si>
  <si>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</si>
  <si>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</si>
  <si>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</si>
  <si>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</si>
  <si>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</si>
  <si>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</si>
  <si>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</si>
  <si>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</si>
  <si>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</si>
  <si>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</si>
  <si>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</si>
  <si>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</si>
  <si>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</si>
  <si>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</si>
  <si>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</si>
  <si>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</si>
  <si>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</si>
  <si>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</si>
  <si>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</si>
  <si>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</si>
  <si>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</si>
  <si>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</si>
  <si>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</si>
  <si>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</si>
  <si>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</si>
  <si>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</si>
  <si>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</si>
  <si>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</si>
  <si>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</si>
  <si>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</si>
  <si>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</si>
  <si>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</si>
  <si>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</si>
  <si>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</si>
  <si>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</si>
  <si>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</si>
  <si>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</si>
  <si>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</si>
  <si>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</si>
  <si>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</si>
  <si>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</si>
  <si>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</si>
  <si>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</si>
  <si>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</si>
  <si>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</si>
  <si>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</si>
  <si>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</si>
  <si>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</si>
  <si>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</si>
  <si>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</si>
  <si>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</si>
  <si>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</si>
  <si>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</si>
  <si>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</si>
  <si>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</si>
  <si>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</si>
  <si>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</si>
  <si>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</si>
  <si>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</si>
  <si>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</si>
  <si>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</si>
  <si>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</si>
  <si>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</si>
  <si>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</si>
  <si>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</si>
  <si>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</si>
  <si>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</si>
  <si>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</si>
  <si>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</si>
  <si>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</si>
  <si>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</si>
  <si>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</si>
  <si>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</si>
  <si>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</si>
  <si>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</si>
  <si>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</si>
  <si>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</si>
  <si>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</si>
  <si>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</si>
  <si>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</si>
  <si>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</si>
  <si>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</si>
  <si>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</si>
  <si>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</si>
  <si>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</si>
  <si>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</si>
  <si>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</si>
  <si>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</si>
  <si>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</si>
  <si>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</si>
  <si>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</si>
  <si>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</si>
  <si>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</si>
  <si>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</si>
  <si>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</si>
  <si>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</si>
  <si>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</si>
  <si>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</si>
  <si>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</si>
  <si>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</si>
  <si>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</si>
  <si>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</si>
  <si>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</si>
  <si>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</si>
  <si>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</si>
  <si>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</si>
  <si>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</si>
  <si>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</si>
  <si>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</si>
  <si>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</si>
  <si>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</si>
  <si>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</si>
  <si>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</si>
  <si>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</si>
  <si>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</si>
  <si>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</si>
  <si>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</si>
  <si>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</si>
  <si>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</si>
  <si>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</si>
  <si>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</si>
  <si>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</si>
  <si>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</si>
  <si>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</si>
  <si>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</si>
  <si>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</si>
  <si>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</si>
  <si>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</si>
  <si>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</si>
  <si>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</si>
  <si>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</si>
  <si>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</si>
  <si>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</si>
  <si>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</si>
  <si>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</si>
  <si>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</si>
  <si>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</si>
  <si>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</si>
  <si>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</si>
  <si>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</si>
  <si>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</si>
  <si>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</si>
  <si>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</si>
  <si>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</si>
  <si>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</si>
  <si>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</si>
  <si>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</si>
  <si>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</si>
  <si>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</si>
  <si>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</si>
  <si>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</si>
  <si>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</si>
  <si>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</si>
  <si>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</si>
  <si>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</si>
  <si>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</si>
  <si>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</si>
  <si>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</si>
  <si>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</si>
  <si>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</si>
  <si>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</si>
  <si>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</si>
  <si>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</si>
  <si>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</si>
  <si>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</si>
  <si>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</si>
  <si>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</si>
  <si>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</si>
  <si>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</si>
  <si>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</si>
  <si>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</si>
  <si>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</si>
  <si>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</si>
  <si>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</si>
  <si>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</si>
  <si>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</si>
  <si>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</si>
  <si>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</si>
  <si>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</si>
  <si>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</si>
  <si>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</si>
  <si>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</si>
  <si>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</si>
  <si>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</si>
  <si>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</si>
  <si>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</si>
  <si>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</si>
  <si>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</si>
  <si>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</si>
  <si>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</si>
  <si>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</si>
  <si>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</si>
  <si>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</si>
  <si>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</si>
  <si>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</si>
  <si>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</si>
  <si>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</si>
  <si>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</si>
  <si>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</si>
  <si>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</si>
  <si>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</si>
  <si>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</si>
  <si>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</si>
  <si>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</si>
  <si>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</si>
  <si>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</si>
  <si>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</si>
  <si>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</si>
  <si>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</si>
  <si>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</si>
  <si>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</si>
  <si>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</si>
  <si>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</si>
  <si>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</si>
  <si>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</si>
  <si>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</si>
  <si>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</si>
  <si>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</si>
  <si>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</si>
  <si>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</si>
  <si>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</si>
  <si>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</si>
  <si>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</si>
  <si>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</si>
  <si>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</si>
  <si>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</si>
  <si>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</si>
  <si>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</si>
  <si>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</si>
  <si>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</si>
  <si>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</si>
  <si>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</si>
  <si>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</si>
  <si>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</si>
  <si>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</si>
  <si>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</si>
  <si>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</si>
  <si>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</si>
  <si>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</si>
  <si>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</si>
  <si>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</si>
  <si>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</si>
  <si>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</si>
  <si>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</si>
  <si>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</si>
  <si>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</si>
  <si>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</si>
  <si>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</si>
  <si>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</si>
  <si>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</si>
  <si>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</si>
  <si>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</si>
  <si>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</si>
  <si>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</si>
  <si>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</si>
  <si>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</si>
  <si>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</si>
  <si>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</si>
  <si>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</si>
  <si>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</si>
  <si>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</si>
  <si>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</si>
  <si>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</si>
  <si>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</si>
  <si>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</si>
  <si>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</si>
  <si>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</si>
  <si>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</si>
  <si>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</si>
  <si>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</si>
  <si>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</si>
  <si>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</si>
  <si>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</si>
  <si>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</si>
  <si>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</si>
  <si>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</si>
  <si>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</si>
  <si>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</si>
  <si>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</si>
  <si>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</si>
  <si>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</si>
  <si>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</si>
  <si>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</si>
  <si>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</si>
  <si>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</si>
  <si>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</si>
  <si>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</si>
  <si>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</si>
  <si>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</si>
  <si>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</si>
  <si>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</si>
  <si>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</si>
  <si>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</si>
  <si>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</si>
  <si>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</si>
  <si>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</si>
  <si>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</si>
  <si>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</si>
  <si>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</si>
  <si>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</si>
  <si>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</si>
  <si>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</si>
  <si>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</si>
  <si>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</si>
  <si>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</si>
  <si>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</si>
  <si>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</si>
  <si>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</si>
  <si>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</si>
  <si>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</si>
  <si>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</si>
  <si>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</si>
  <si>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</si>
  <si>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</si>
  <si>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</si>
  <si>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</si>
  <si>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</si>
  <si>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</si>
  <si>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</si>
  <si>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</si>
  <si>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</si>
  <si>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</si>
  <si>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</si>
  <si>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</si>
  <si>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</si>
  <si>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</si>
  <si>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</si>
  <si>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</si>
  <si>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</si>
  <si>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</si>
  <si>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</si>
  <si>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</si>
  <si>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</si>
  <si>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</si>
  <si>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</si>
  <si>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</si>
  <si>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</si>
  <si>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</si>
  <si>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</si>
  <si>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</si>
  <si>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</si>
  <si>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</si>
  <si>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</si>
  <si>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</si>
  <si>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</si>
  <si>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</si>
  <si>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</si>
  <si>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</si>
  <si>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</si>
  <si>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</si>
  <si>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</si>
  <si>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</si>
  <si>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</si>
  <si>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</si>
  <si>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</si>
  <si>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</si>
  <si>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</si>
  <si>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</si>
  <si>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</si>
  <si>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</si>
  <si>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</si>
  <si>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</si>
  <si>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</si>
  <si>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</si>
  <si>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</si>
  <si>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</si>
  <si>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</si>
  <si>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</si>
  <si>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</si>
  <si>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</si>
  <si>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</si>
  <si>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</si>
  <si>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</si>
  <si>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</si>
  <si>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</si>
  <si>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</si>
  <si>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</si>
  <si>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</si>
  <si>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</si>
  <si>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</si>
  <si>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</si>
  <si>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</si>
  <si>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</si>
  <si>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</si>
  <si>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</si>
  <si>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</si>
  <si>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</si>
  <si>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</si>
  <si>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</si>
  <si>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</si>
  <si>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</si>
  <si>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</si>
  <si>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</si>
  <si>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</si>
  <si>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</si>
  <si>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</si>
  <si>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</si>
  <si>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</si>
  <si>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</si>
  <si>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</si>
  <si>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</si>
  <si>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</si>
  <si>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</si>
  <si>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</si>
  <si>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</si>
  <si>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</si>
  <si>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</si>
  <si>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</si>
  <si>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</si>
  <si>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</si>
  <si>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</si>
  <si>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</si>
  <si>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</si>
  <si>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</si>
  <si>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</si>
  <si>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</si>
  <si>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</si>
  <si>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</si>
  <si>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</si>
  <si>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</si>
  <si>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</si>
  <si>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</si>
  <si>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</si>
  <si>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</si>
  <si>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</si>
  <si>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</si>
  <si>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</si>
  <si>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</si>
  <si>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</si>
  <si>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</si>
  <si>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</si>
  <si>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</si>
  <si>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</si>
  <si>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</si>
  <si>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</si>
  <si>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</si>
  <si>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</si>
  <si>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</si>
  <si>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</si>
  <si>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</si>
  <si>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</si>
  <si>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</si>
  <si>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</si>
  <si>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</si>
  <si>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</si>
  <si>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</si>
  <si>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</si>
  <si>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</si>
  <si>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</si>
  <si>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</si>
  <si>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</si>
  <si>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</si>
  <si>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</si>
  <si>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</si>
  <si>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</si>
  <si>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</si>
  <si>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</si>
  <si>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</si>
  <si>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</si>
  <si>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</si>
  <si>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</si>
  <si>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</si>
  <si>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</si>
  <si>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</si>
  <si>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</si>
  <si>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</si>
  <si>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</si>
  <si>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</si>
  <si>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</si>
  <si>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</si>
  <si>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</si>
  <si>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</si>
  <si>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</si>
  <si>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</si>
  <si>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</si>
  <si>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</si>
  <si>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</si>
  <si>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</si>
  <si>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</si>
  <si>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</si>
  <si>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</si>
  <si>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</si>
  <si>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</si>
  <si>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</si>
  <si>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</si>
  <si>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</si>
  <si>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</si>
  <si>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</si>
  <si>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</si>
  <si>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</si>
  <si>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</si>
  <si>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</si>
  <si>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</si>
  <si>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</si>
  <si>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</si>
  <si>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</si>
  <si>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</si>
  <si>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</si>
  <si>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</si>
  <si>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</si>
  <si>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</si>
  <si>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</si>
  <si>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</si>
  <si>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</si>
  <si>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</si>
  <si>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</si>
  <si>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</si>
  <si>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</si>
  <si>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</si>
  <si>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</si>
  <si>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</si>
  <si>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</si>
  <si>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</si>
  <si>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</si>
  <si>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</si>
  <si>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</si>
  <si>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</si>
  <si>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</si>
  <si>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</si>
  <si>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</si>
  <si>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</si>
  <si>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</si>
  <si>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</si>
  <si>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</si>
  <si>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</si>
  <si>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</si>
  <si>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</si>
  <si>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</si>
  <si>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</si>
  <si>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</si>
  <si>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</si>
  <si>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</si>
  <si>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</si>
  <si>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</si>
  <si>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</si>
  <si>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</si>
  <si>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</si>
  <si>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</si>
  <si>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</si>
  <si>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</si>
  <si>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</si>
  <si>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</si>
  <si>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</si>
  <si>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</si>
  <si>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</si>
  <si>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</si>
  <si>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</si>
  <si>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</si>
  <si>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</si>
  <si>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</si>
  <si>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</si>
  <si>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</si>
  <si>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</si>
  <si>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</si>
  <si>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</si>
  <si>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</si>
  <si>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</si>
  <si>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</si>
  <si>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</si>
  <si>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</si>
  <si>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</si>
  <si>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</si>
  <si>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</si>
  <si>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</si>
  <si>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</si>
  <si>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</si>
  <si>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</si>
  <si>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</si>
  <si>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</si>
  <si>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</si>
  <si>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</si>
  <si>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</si>
  <si>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</si>
  <si>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</si>
  <si>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</si>
  <si>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</si>
  <si>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</si>
  <si>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</si>
  <si>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</si>
  <si>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</si>
  <si>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</si>
  <si>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</si>
  <si>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</si>
  <si>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</si>
  <si>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</si>
  <si>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</si>
  <si>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</si>
  <si>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</si>
  <si>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</si>
  <si>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</si>
  <si>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</si>
  <si>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</si>
  <si>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</si>
  <si>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</si>
  <si>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</si>
  <si>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</si>
  <si>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</si>
  <si>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</si>
  <si>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</si>
  <si>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</si>
  <si>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</si>
  <si>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</si>
  <si>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</si>
  <si>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</si>
  <si>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</si>
  <si>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</si>
  <si>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</si>
  <si>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</si>
  <si>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</si>
  <si>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</si>
  <si>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</si>
  <si>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</si>
  <si>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</si>
  <si>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</si>
  <si>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</si>
  <si>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</si>
  <si>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</si>
  <si>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</si>
  <si>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</si>
  <si>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</si>
  <si>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</si>
  <si>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</si>
  <si>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</si>
  <si>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</si>
  <si>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</si>
  <si>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</si>
  <si>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</si>
  <si>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</si>
  <si>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</si>
  <si>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</si>
  <si>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</si>
  <si>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</si>
  <si>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</si>
  <si>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</si>
  <si>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</si>
  <si>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</si>
  <si>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</si>
  <si>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</si>
  <si>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</si>
  <si>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</si>
  <si>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</si>
  <si>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</si>
  <si>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</si>
  <si>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</si>
  <si>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</si>
  <si>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</si>
  <si>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</si>
  <si>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</si>
  <si>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</si>
  <si>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</si>
  <si>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</si>
  <si>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</si>
  <si>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</si>
  <si>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</si>
  <si>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</si>
  <si>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</si>
  <si>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</si>
  <si>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</si>
  <si>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</si>
  <si>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</si>
  <si>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</si>
  <si>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</si>
  <si>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</si>
  <si>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</si>
  <si>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</si>
  <si>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</si>
  <si>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</si>
  <si>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</si>
  <si>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</si>
  <si>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</si>
  <si>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</si>
  <si>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</si>
  <si>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</si>
  <si>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</si>
  <si>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</si>
  <si>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</si>
  <si>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</si>
  <si>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</si>
  <si>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</si>
  <si>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</si>
  <si>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</si>
  <si>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</si>
  <si>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</si>
  <si>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</si>
  <si>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</si>
  <si>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</si>
  <si>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</si>
  <si>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</si>
  <si>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</si>
  <si>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</si>
  <si>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</si>
  <si>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</si>
  <si>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</si>
  <si>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</si>
  <si>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</si>
  <si>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</si>
  <si>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</si>
  <si>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</si>
  <si>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</si>
  <si>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</si>
  <si>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</si>
  <si>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</si>
  <si>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</si>
  <si>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</si>
  <si>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</si>
  <si>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</si>
  <si>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</si>
  <si>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</si>
  <si>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</si>
  <si>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</si>
  <si>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</si>
  <si>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</si>
  <si>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</si>
  <si>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</si>
  <si>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</si>
  <si>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</si>
  <si>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</si>
  <si>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</si>
  <si>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</si>
  <si>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</si>
  <si>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</si>
  <si>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</si>
  <si>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</si>
  <si>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</si>
  <si>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</si>
  <si>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</si>
  <si>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</si>
  <si>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</si>
  <si>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</si>
  <si>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</si>
  <si>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</si>
  <si>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</si>
  <si>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</si>
  <si>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</si>
  <si>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</si>
  <si>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</si>
  <si>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</si>
  <si>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</si>
  <si>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</si>
  <si>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</si>
  <si>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</si>
  <si>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</si>
  <si>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</si>
  <si>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</si>
  <si>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</si>
  <si>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</si>
  <si>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</si>
  <si>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</si>
  <si>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</si>
  <si>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</si>
  <si>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</si>
  <si>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</si>
  <si>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</si>
  <si>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</si>
  <si>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</si>
  <si>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</si>
  <si>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</si>
  <si>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</si>
  <si>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</si>
  <si>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</si>
  <si>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</si>
  <si>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</si>
  <si>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</si>
  <si>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</si>
  <si>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</si>
  <si>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</si>
  <si>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</si>
  <si>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</si>
  <si>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</si>
  <si>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</si>
  <si>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</si>
  <si>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</si>
  <si>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</si>
  <si>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</si>
  <si>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</si>
  <si>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</si>
  <si>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</si>
  <si>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</si>
  <si>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</si>
  <si>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</si>
  <si>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</si>
  <si>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</si>
  <si>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</si>
  <si>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</si>
  <si>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</si>
  <si>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</si>
  <si>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</si>
  <si>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</si>
  <si>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</si>
  <si>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</si>
  <si>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</si>
  <si>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</si>
  <si>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</si>
  <si>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</si>
  <si>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</si>
  <si>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</si>
  <si>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</si>
  <si>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</si>
  <si>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</si>
  <si>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</si>
  <si>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</si>
  <si>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</si>
  <si>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</si>
  <si>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</si>
  <si>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</si>
  <si>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</si>
  <si>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</si>
  <si>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</si>
  <si>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</si>
  <si>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</si>
  <si>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</si>
  <si>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</si>
  <si>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</si>
  <si>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</si>
  <si>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</si>
  <si>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</si>
  <si>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</si>
  <si>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</si>
  <si>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</si>
  <si>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</si>
  <si>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</si>
  <si>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</si>
  <si>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</si>
  <si>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</si>
  <si>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</si>
  <si>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</si>
  <si>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</si>
  <si>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</si>
  <si>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</si>
  <si>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</si>
  <si>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</si>
  <si>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</si>
  <si>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</si>
  <si>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</si>
  <si>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</si>
  <si>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</si>
  <si>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</si>
  <si>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</si>
  <si>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</si>
  <si>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</si>
  <si>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</si>
  <si>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</si>
  <si>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</si>
  <si>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</si>
  <si>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</si>
  <si>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</si>
  <si>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</si>
  <si>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</si>
  <si>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</si>
  <si>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</si>
  <si>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</si>
  <si>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</si>
  <si>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</si>
  <si>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</si>
  <si>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</si>
  <si>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</si>
  <si>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</si>
  <si>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</si>
  <si>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</si>
  <si>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</si>
  <si>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</si>
  <si>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</si>
  <si>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</si>
  <si>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</si>
  <si>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</si>
  <si>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</si>
  <si>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</si>
  <si>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</si>
  <si>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</si>
  <si>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</si>
  <si>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</si>
  <si>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</si>
  <si>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</si>
  <si>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</si>
  <si>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</si>
  <si>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</si>
  <si>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</si>
  <si>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</si>
  <si>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</si>
  <si>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</si>
  <si>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</si>
  <si>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</si>
  <si>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</si>
  <si>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</si>
  <si>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</si>
  <si>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</si>
  <si>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</si>
  <si>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</si>
  <si>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</si>
  <si>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</si>
  <si>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</si>
  <si>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</si>
  <si>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</si>
  <si>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</si>
  <si>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</si>
  <si>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</si>
  <si>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</si>
  <si>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</si>
  <si>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</si>
  <si>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</si>
  <si>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</si>
  <si>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</si>
  <si>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</si>
  <si>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</si>
  <si>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</si>
  <si>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</si>
  <si>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</si>
  <si>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</si>
  <si>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</si>
  <si>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</si>
  <si>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</si>
  <si>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</si>
  <si>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</si>
  <si>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</si>
  <si>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</si>
  <si>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</si>
  <si>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</si>
  <si>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</si>
  <si>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</si>
  <si>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</si>
  <si>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</si>
  <si>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</si>
  <si>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</si>
  <si>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</si>
  <si>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</si>
  <si>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</si>
  <si>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</si>
  <si>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</si>
  <si>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</si>
  <si>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</si>
  <si>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</si>
  <si>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</si>
  <si>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</si>
  <si>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</si>
  <si>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</si>
  <si>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</si>
  <si>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</si>
  <si>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</si>
  <si>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</si>
  <si>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</si>
  <si>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</si>
  <si>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</si>
  <si>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</si>
  <si>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</si>
  <si>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</si>
  <si>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</si>
  <si>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</si>
  <si>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</si>
  <si>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</si>
  <si>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</si>
  <si>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</si>
  <si>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</si>
  <si>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</si>
  <si>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</si>
  <si>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</si>
  <si>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</si>
  <si>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</si>
  <si>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</si>
  <si>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</si>
  <si>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</si>
  <si>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</si>
  <si>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</si>
  <si>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</si>
  <si>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</si>
  <si>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</si>
  <si>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</si>
  <si>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</si>
  <si>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</si>
  <si>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</si>
  <si>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</si>
  <si>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</si>
  <si>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</si>
  <si>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</si>
  <si>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</si>
  <si>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</si>
  <si>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</si>
  <si>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</si>
  <si>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</si>
  <si>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</si>
  <si>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</si>
  <si>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</si>
  <si>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</si>
  <si>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</si>
  <si>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</si>
  <si>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</si>
  <si>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</si>
  <si>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</si>
  <si>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</si>
  <si>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</si>
  <si>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</si>
  <si>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</si>
  <si>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</si>
  <si>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</si>
  <si>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</si>
  <si>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</si>
  <si>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</si>
  <si>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</si>
  <si>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</si>
  <si>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</si>
  <si>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</si>
  <si>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</si>
  <si>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</si>
  <si>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</si>
  <si>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</si>
  <si>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</si>
  <si>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</si>
  <si>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</si>
  <si>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</si>
  <si>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</si>
  <si>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</si>
  <si>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</si>
  <si>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</si>
  <si>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</si>
  <si>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</si>
  <si>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</si>
  <si>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</si>
  <si>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</si>
  <si>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</si>
  <si>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</si>
  <si>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</si>
  <si>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</si>
  <si>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</si>
  <si>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</si>
  <si>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</si>
  <si>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</si>
  <si>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</si>
  <si>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</si>
  <si>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</si>
  <si>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</si>
  <si>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</si>
  <si>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</si>
  <si>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</si>
  <si>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</si>
  <si>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</si>
  <si>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</si>
  <si>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</si>
  <si>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</si>
  <si>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</si>
  <si>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</si>
  <si>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</si>
  <si>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</si>
  <si>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</si>
  <si>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</si>
  <si>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</si>
  <si>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</si>
  <si>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</si>
  <si>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</si>
  <si>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</si>
  <si>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</si>
  <si>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</si>
  <si>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</si>
  <si>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</si>
  <si>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</si>
  <si>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</si>
  <si>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</si>
  <si>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</si>
  <si>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</si>
  <si>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</si>
  <si>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</si>
  <si>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</si>
  <si>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</si>
  <si>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</si>
  <si>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</si>
  <si>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</si>
  <si>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</si>
  <si>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</si>
  <si>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</si>
  <si>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</si>
  <si>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</si>
  <si>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</si>
  <si>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</si>
  <si>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</si>
  <si>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</si>
  <si>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</si>
  <si>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</si>
  <si>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</si>
  <si>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</si>
  <si>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</si>
  <si>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</si>
  <si>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</si>
  <si>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</si>
  <si>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</si>
  <si>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</si>
  <si>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</si>
  <si>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</si>
  <si>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</si>
  <si>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</si>
  <si>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</si>
  <si>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</si>
  <si>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</si>
  <si>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</si>
  <si>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</si>
  <si>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</si>
  <si>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</si>
  <si>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</si>
  <si>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</si>
  <si>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</si>
  <si>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</si>
  <si>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</si>
  <si>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</si>
  <si>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</si>
  <si>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</si>
  <si>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</si>
  <si>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</si>
  <si>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</si>
  <si>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</si>
  <si>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</si>
  <si>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</si>
  <si>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</si>
  <si>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</si>
  <si>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</si>
  <si>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</si>
  <si>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</si>
  <si>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</si>
  <si>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</si>
  <si>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</si>
  <si>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</si>
  <si>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</si>
  <si>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</si>
  <si>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</si>
  <si>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</si>
  <si>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</si>
  <si>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</si>
  <si>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</si>
  <si>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</si>
  <si>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</si>
  <si>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</si>
  <si>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</si>
  <si>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</si>
  <si>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</si>
  <si>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</si>
  <si>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</si>
  <si>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</si>
  <si>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</si>
  <si>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</si>
  <si>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</si>
  <si>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</si>
  <si>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</si>
  <si>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</si>
  <si>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</si>
  <si>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</si>
  <si>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</si>
  <si>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</si>
  <si>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</si>
  <si>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</si>
  <si>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</si>
  <si>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</si>
  <si>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</si>
  <si>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</si>
  <si>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</si>
  <si>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</si>
  <si>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</si>
  <si>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</si>
  <si>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</si>
  <si>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</si>
  <si>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</si>
  <si>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</si>
  <si>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</si>
  <si>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</si>
  <si>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</si>
  <si>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</si>
  <si>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</si>
  <si>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</si>
  <si>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</si>
  <si>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</si>
  <si>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</si>
  <si>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</si>
  <si>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</si>
  <si>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</si>
  <si>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</si>
  <si>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</si>
  <si>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</si>
  <si>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</si>
  <si>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</si>
  <si>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</si>
  <si>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</si>
  <si>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</si>
  <si>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</si>
  <si>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</si>
  <si>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</si>
  <si>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</si>
  <si>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</si>
  <si>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</si>
  <si>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</si>
  <si>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</si>
  <si>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</si>
  <si>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</si>
  <si>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</si>
  <si>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</si>
  <si>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</si>
  <si>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</si>
  <si>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</si>
  <si>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</si>
  <si>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</si>
  <si>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</si>
  <si>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</si>
  <si>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</si>
  <si>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</si>
  <si>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</si>
  <si>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</si>
  <si>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</si>
  <si>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</si>
  <si>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</si>
  <si>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</si>
  <si>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</si>
  <si>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</si>
  <si>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</si>
  <si>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</si>
  <si>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</si>
  <si>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</si>
  <si>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</si>
  <si>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</si>
  <si>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</si>
  <si>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</si>
  <si>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</si>
  <si>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</si>
  <si>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</si>
  <si>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</si>
  <si>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</si>
  <si>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</si>
  <si>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</si>
  <si>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</si>
  <si>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</si>
  <si>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</si>
  <si>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</si>
  <si>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</si>
  <si>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</si>
  <si>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</si>
  <si>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</si>
  <si>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</si>
  <si>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</si>
  <si>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</si>
  <si>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</si>
  <si>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</si>
  <si>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</si>
  <si>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</si>
  <si>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</si>
  <si>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</si>
  <si>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</si>
  <si>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</si>
  <si>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</si>
  <si>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</si>
  <si>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</si>
  <si>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</si>
  <si>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</si>
  <si>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</si>
  <si>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</si>
  <si>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</si>
  <si>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</si>
  <si>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</si>
  <si>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</si>
  <si>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</si>
  <si>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</si>
  <si>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</si>
  <si>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</si>
  <si>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</si>
  <si>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</si>
  <si>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</si>
  <si>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</si>
  <si>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</si>
  <si>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</si>
  <si>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</si>
  <si>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</si>
  <si>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</si>
  <si>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</si>
  <si>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</si>
  <si>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</si>
  <si>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</si>
  <si>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</si>
  <si>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</si>
  <si>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</si>
  <si>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</si>
  <si>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</si>
  <si>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</si>
  <si>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</si>
  <si>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</si>
  <si>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</si>
  <si>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</si>
  <si>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</si>
  <si>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</si>
  <si>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</si>
  <si>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</si>
  <si>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</si>
  <si>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</si>
  <si>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</si>
  <si>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</si>
  <si>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</si>
  <si>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</si>
  <si>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</si>
  <si>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</si>
  <si>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</si>
  <si>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</si>
  <si>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</si>
  <si>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</si>
  <si>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</si>
  <si>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</si>
  <si>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</si>
  <si>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</si>
  <si>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</si>
  <si>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</si>
  <si>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</si>
  <si>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</si>
  <si>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</si>
  <si>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</si>
  <si>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</si>
  <si>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</si>
  <si>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</si>
  <si>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</si>
  <si>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</si>
  <si>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</si>
  <si>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</si>
  <si>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</si>
  <si>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</si>
  <si>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</si>
  <si>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</si>
  <si>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</si>
  <si>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</si>
  <si>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</si>
  <si>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</si>
  <si>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</si>
  <si>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</si>
  <si>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</si>
  <si>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</si>
  <si>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</si>
  <si>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</si>
  <si>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</si>
  <si>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</si>
  <si>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</si>
  <si>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</si>
  <si>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</si>
  <si>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</si>
  <si>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</si>
  <si>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</si>
  <si>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</si>
  <si>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</si>
  <si>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</si>
  <si>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</si>
  <si>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</si>
  <si>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</si>
  <si>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</si>
  <si>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</si>
  <si>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</si>
  <si>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</si>
  <si>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</si>
  <si>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</si>
  <si>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</si>
  <si>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</si>
  <si>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</si>
  <si>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</si>
  <si>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</si>
  <si>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</si>
  <si>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</si>
  <si>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</si>
  <si>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</si>
  <si>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</si>
  <si>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</si>
  <si>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</si>
  <si>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</si>
  <si>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</si>
  <si>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</si>
  <si>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</si>
  <si>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</si>
  <si>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</si>
  <si>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</si>
  <si>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</si>
  <si>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</si>
  <si>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</si>
  <si>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</si>
  <si>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</si>
  <si>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</si>
  <si>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</si>
  <si>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</si>
  <si>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</si>
  <si>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</si>
  <si>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</si>
  <si>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</si>
  <si>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</si>
  <si>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</si>
  <si>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</si>
  <si>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</si>
  <si>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</si>
  <si>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</si>
  <si>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</si>
  <si>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</si>
  <si>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</si>
  <si>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</si>
  <si>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</si>
  <si>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</si>
  <si>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</si>
  <si>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</si>
  <si>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</si>
  <si>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</si>
  <si>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</si>
  <si>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</si>
  <si>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</si>
  <si>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</si>
  <si>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</si>
  <si>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</si>
  <si>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</si>
  <si>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</si>
  <si>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</si>
  <si>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</si>
  <si>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</si>
  <si>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</si>
  <si>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</si>
  <si>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</si>
  <si>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</si>
  <si>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</si>
  <si>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</si>
  <si>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</si>
  <si>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</si>
  <si>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</si>
  <si>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</si>
  <si>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</si>
  <si>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</si>
  <si>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</si>
  <si>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</si>
  <si>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</si>
  <si>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</si>
  <si>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</si>
  <si>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</si>
  <si>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</si>
  <si>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</si>
  <si>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</si>
  <si>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</si>
  <si>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</si>
  <si>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</si>
  <si>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</si>
  <si>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</si>
  <si>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</si>
  <si>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</si>
  <si>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</si>
  <si>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</si>
  <si>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</si>
  <si>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</si>
  <si>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</si>
  <si>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</si>
  <si>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</si>
  <si>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</si>
  <si>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</si>
  <si>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</si>
  <si>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</si>
  <si>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</si>
  <si>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</si>
  <si>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</si>
  <si>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</si>
  <si>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</si>
  <si>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</si>
  <si>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</si>
  <si>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</si>
  <si>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</si>
  <si>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</si>
  <si>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</si>
  <si>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</si>
  <si>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</si>
  <si>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</si>
  <si>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</si>
  <si>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</si>
  <si>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</si>
  <si>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</si>
  <si>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</si>
  <si>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</si>
  <si>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</si>
  <si>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</si>
  <si>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</si>
  <si>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</si>
  <si>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</si>
  <si>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</si>
  <si>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</si>
  <si>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</si>
  <si>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</si>
  <si>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</si>
  <si>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</si>
  <si>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</si>
  <si>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</si>
  <si>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</si>
  <si>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</si>
  <si>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</si>
  <si>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</si>
  <si>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</si>
  <si>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</si>
  <si>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</si>
  <si>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</si>
  <si>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</si>
  <si>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</si>
  <si>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</si>
  <si>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</si>
  <si>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</si>
  <si>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</si>
  <si>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</si>
  <si>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</si>
  <si>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</si>
  <si>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</si>
  <si>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</si>
  <si>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</si>
  <si>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</si>
  <si>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</si>
  <si>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</si>
  <si>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</si>
  <si>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</si>
  <si>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</si>
  <si>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</si>
  <si>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</si>
  <si>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</si>
  <si>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</si>
  <si>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</si>
  <si>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</si>
  <si>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</si>
  <si>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</si>
  <si>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</si>
  <si>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</si>
  <si>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</si>
  <si>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</si>
  <si>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</si>
  <si>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</si>
  <si>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</si>
  <si>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</si>
  <si>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</si>
  <si>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</si>
  <si>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</si>
  <si>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</si>
  <si>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</si>
  <si>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</si>
  <si>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</si>
  <si>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</si>
  <si>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</si>
  <si>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</si>
  <si>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</si>
  <si>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</si>
  <si>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</si>
  <si>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</si>
  <si>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</si>
  <si>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</si>
  <si>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</si>
  <si>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</si>
  <si>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</si>
  <si>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</si>
  <si>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</si>
  <si>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</si>
  <si>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</si>
  <si>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</si>
  <si>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</si>
  <si>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</si>
  <si>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</si>
  <si>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</si>
  <si>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</si>
  <si>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</si>
  <si>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</si>
  <si>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</si>
  <si>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</si>
  <si>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</si>
  <si>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</si>
  <si>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</si>
  <si>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</si>
  <si>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</si>
  <si>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</si>
  <si>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</si>
  <si>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</si>
  <si>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</si>
  <si>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</si>
  <si>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</si>
  <si>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</si>
  <si>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</si>
  <si>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</si>
  <si>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</si>
  <si>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</si>
  <si>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</si>
  <si>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</si>
  <si>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</si>
  <si>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</si>
  <si>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</si>
  <si>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</si>
  <si>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</si>
  <si>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</si>
  <si>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</si>
  <si>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</si>
  <si>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</si>
  <si>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</si>
  <si>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</si>
  <si>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</si>
  <si>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</si>
  <si>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</si>
  <si>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</si>
  <si>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</si>
  <si>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</si>
  <si>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</si>
  <si>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</si>
  <si>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</si>
  <si>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</si>
  <si>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</si>
  <si>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</si>
  <si>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</si>
  <si>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</si>
  <si>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</si>
  <si>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</si>
  <si>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</si>
  <si>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</si>
  <si>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</si>
  <si>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</si>
  <si>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</si>
  <si>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</si>
  <si>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</si>
  <si>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</si>
  <si>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</si>
  <si>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</si>
  <si>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</si>
  <si>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</si>
  <si>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</si>
  <si>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</si>
  <si>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</si>
  <si>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</si>
  <si>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</si>
  <si>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</si>
  <si>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</si>
  <si>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</si>
  <si>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</si>
  <si>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</si>
  <si>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</si>
  <si>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</si>
  <si>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</si>
  <si>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</si>
  <si>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</si>
  <si>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</si>
  <si>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</si>
  <si>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</si>
  <si>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</si>
  <si>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</si>
  <si>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</si>
  <si>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</si>
  <si>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</si>
  <si>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</si>
  <si>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</si>
  <si>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</si>
  <si>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</si>
  <si>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</si>
  <si>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</si>
  <si>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</si>
  <si>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</si>
  <si>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</si>
  <si>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</si>
  <si>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</si>
  <si>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</si>
  <si>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</si>
  <si>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</si>
  <si>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</si>
  <si>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</si>
  <si>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</si>
  <si>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</si>
  <si>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</si>
  <si>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</si>
  <si>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</si>
  <si>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</si>
  <si>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</si>
  <si>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</si>
  <si>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</si>
  <si>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</si>
  <si>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</si>
  <si>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</si>
  <si>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</si>
  <si>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</si>
  <si>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</si>
  <si>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</si>
  <si>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</si>
  <si>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</si>
  <si>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</si>
  <si>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</si>
  <si>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</si>
  <si>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</si>
  <si>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</si>
  <si>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</si>
  <si>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</si>
  <si>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</si>
  <si>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</si>
  <si>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</si>
  <si>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</si>
  <si>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</si>
  <si>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</si>
  <si>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</si>
  <si>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</si>
  <si>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</si>
  <si>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</si>
  <si>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</si>
  <si>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</si>
  <si>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</si>
  <si>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</si>
  <si>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</si>
  <si>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</si>
  <si>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</si>
  <si>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</si>
  <si>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</si>
  <si>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</si>
  <si>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</si>
  <si>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</si>
  <si>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</si>
  <si>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</si>
  <si>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</si>
  <si>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</si>
  <si>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</si>
  <si>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</si>
  <si>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</si>
  <si>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</si>
  <si>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</si>
  <si>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</si>
  <si>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</si>
  <si>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</si>
  <si>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</si>
  <si>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</si>
  <si>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</si>
  <si>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</si>
  <si>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</si>
  <si>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</si>
  <si>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</si>
  <si>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</si>
  <si>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</si>
  <si>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</si>
  <si>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</si>
  <si>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</si>
  <si>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</si>
  <si>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</si>
  <si>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</si>
  <si>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</si>
  <si>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</si>
  <si>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</si>
  <si>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</si>
  <si>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</si>
  <si>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</si>
  <si>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</si>
  <si>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</si>
  <si>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</si>
  <si>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</si>
  <si>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</si>
  <si>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</si>
  <si>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</si>
  <si>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</si>
  <si>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</si>
  <si>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</si>
  <si>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</si>
  <si>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</si>
  <si>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</si>
  <si>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</si>
  <si>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</si>
  <si>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</si>
  <si>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</si>
  <si>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</si>
  <si>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</si>
  <si>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</si>
  <si>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</si>
  <si>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</si>
  <si>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</si>
  <si>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</si>
  <si>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</si>
  <si>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</si>
  <si>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</si>
  <si>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</si>
  <si>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</si>
  <si>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</si>
  <si>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</si>
  <si>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</si>
  <si>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</si>
  <si>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</si>
  <si>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</si>
  <si>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</si>
  <si>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</si>
  <si>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</si>
  <si>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</si>
  <si>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</si>
  <si>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</si>
  <si>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</si>
  <si>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</si>
  <si>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</si>
  <si>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</si>
  <si>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</si>
  <si>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</si>
  <si>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</si>
  <si>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</si>
  <si>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</si>
  <si>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</si>
  <si>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</si>
  <si>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</si>
  <si>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</si>
  <si>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</si>
  <si>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</si>
  <si>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</si>
  <si>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</si>
  <si>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</si>
  <si>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</si>
  <si>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</si>
  <si>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</si>
  <si>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</si>
  <si>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</si>
  <si>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</si>
  <si>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</si>
  <si>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</si>
  <si>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</si>
  <si>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</si>
  <si>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</si>
  <si>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</si>
  <si>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</si>
  <si>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</si>
  <si>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</si>
  <si>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</si>
  <si>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</si>
  <si>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</si>
  <si>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</si>
  <si>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</si>
  <si>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</si>
  <si>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</si>
  <si>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</si>
  <si>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</si>
  <si>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</si>
  <si>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</si>
  <si>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</si>
  <si>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</si>
  <si>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</si>
  <si>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</si>
  <si>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</si>
  <si>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</si>
  <si>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</si>
  <si>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</si>
  <si>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</si>
  <si>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</si>
  <si>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</si>
  <si>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</si>
  <si>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</si>
  <si>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</si>
  <si>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</si>
  <si>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</si>
  <si>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</si>
  <si>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</si>
  <si>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</si>
  <si>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</si>
  <si>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</si>
  <si>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</si>
  <si>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</si>
  <si>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</si>
  <si>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</si>
  <si>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</si>
  <si>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</si>
  <si>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</si>
  <si>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</si>
  <si>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</si>
  <si>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</si>
  <si>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</si>
  <si>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</si>
  <si>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</si>
  <si>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</si>
  <si>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</si>
  <si>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</si>
  <si>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</si>
  <si>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</si>
  <si>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</si>
  <si>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</si>
  <si>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</si>
  <si>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</si>
  <si>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</si>
  <si>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</si>
  <si>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</si>
  <si>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</si>
  <si>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</si>
  <si>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</si>
  <si>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</si>
  <si>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</si>
  <si>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</si>
  <si>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</si>
  <si>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</si>
  <si>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</si>
  <si>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</si>
  <si>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</si>
  <si>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</si>
  <si>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</si>
  <si>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</si>
  <si>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</si>
  <si>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</si>
  <si>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</si>
  <si>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</si>
  <si>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</si>
  <si>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</si>
  <si>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</si>
  <si>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</si>
  <si>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</si>
  <si>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</si>
  <si>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</si>
  <si>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</si>
  <si>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</si>
  <si>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</si>
  <si>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</si>
  <si>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</si>
  <si>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</si>
  <si>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</si>
  <si>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</si>
  <si>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</si>
  <si>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</si>
  <si>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</si>
  <si>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</si>
  <si>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</si>
  <si>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</si>
  <si>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</si>
  <si>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</si>
  <si>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</si>
  <si>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</si>
  <si>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</si>
  <si>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</si>
  <si>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</si>
  <si>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</si>
  <si>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</si>
  <si>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</si>
  <si>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</si>
  <si>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</si>
  <si>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</si>
  <si>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</si>
  <si>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</si>
  <si>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</si>
  <si>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</si>
  <si>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</si>
  <si>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</si>
  <si>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</si>
  <si>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</si>
  <si>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</si>
  <si>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</si>
  <si>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</si>
  <si>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</si>
  <si>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</si>
  <si>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</si>
  <si>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</si>
  <si>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</si>
  <si>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</si>
  <si>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</si>
  <si>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</si>
  <si>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</si>
  <si>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</si>
  <si>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</si>
  <si>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</si>
  <si>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</si>
  <si>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</si>
  <si>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</si>
  <si>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</si>
  <si>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</si>
  <si>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</si>
  <si>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</si>
  <si>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</si>
  <si>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</si>
  <si>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</si>
  <si>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</si>
  <si>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</si>
  <si>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</si>
  <si>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</si>
  <si>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</si>
  <si>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</si>
  <si>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</si>
  <si>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</si>
  <si>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</si>
  <si>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</si>
  <si>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</si>
  <si>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</si>
  <si>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</si>
  <si>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</si>
  <si>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</si>
  <si>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</si>
  <si>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</si>
  <si>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</si>
  <si>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</si>
  <si>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</si>
  <si>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</si>
  <si>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</si>
  <si>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</si>
  <si>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</si>
  <si>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</si>
  <si>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</si>
  <si>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</si>
  <si>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</si>
  <si>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</si>
  <si>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</si>
  <si>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</si>
  <si>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</si>
  <si>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</si>
  <si>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</si>
  <si>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</si>
  <si>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</si>
  <si>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</si>
  <si>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</si>
  <si>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</si>
  <si>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</si>
  <si>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</si>
  <si>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</si>
  <si>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</si>
  <si>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</si>
  <si>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</si>
  <si>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</si>
  <si>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</si>
  <si>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</si>
  <si>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</si>
  <si>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</si>
  <si>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</si>
  <si>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</si>
  <si>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</si>
  <si>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</si>
  <si>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</si>
  <si>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</si>
  <si>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</si>
  <si>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</si>
  <si>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</si>
  <si>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</si>
  <si>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</si>
  <si>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</si>
  <si>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</si>
  <si>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</si>
  <si>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</si>
  <si>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</si>
  <si>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</si>
  <si>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</si>
  <si>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</si>
  <si>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</si>
  <si>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</si>
  <si>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</si>
  <si>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</si>
  <si>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</si>
  <si>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</si>
  <si>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</si>
  <si>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</si>
  <si>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</si>
  <si>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</si>
  <si>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</si>
  <si>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</si>
  <si>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</si>
  <si>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</si>
  <si>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</si>
  <si>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</si>
  <si>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</si>
  <si>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</si>
  <si>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</si>
  <si>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</si>
  <si>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</si>
  <si>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</si>
  <si>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</si>
  <si>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</si>
  <si>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</si>
  <si>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</si>
  <si>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</si>
  <si>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</si>
  <si>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</si>
  <si>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</si>
  <si>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</si>
  <si>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</si>
  <si>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</si>
  <si>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</si>
  <si>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</si>
  <si>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</si>
  <si>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</si>
  <si>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</si>
  <si>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</si>
  <si>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</si>
  <si>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</si>
  <si>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</si>
  <si>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</si>
  <si>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</si>
  <si>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</si>
  <si>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</si>
  <si>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</si>
  <si>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</si>
  <si>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</si>
  <si>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</si>
  <si>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</si>
  <si>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</si>
  <si>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</si>
  <si>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</si>
  <si>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</si>
  <si>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</si>
  <si>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</si>
  <si>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</si>
  <si>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</si>
  <si>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</si>
  <si>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</si>
  <si>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</si>
  <si>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</si>
  <si>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</si>
  <si>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</si>
  <si>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</si>
  <si>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</si>
  <si>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</si>
  <si>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</si>
  <si>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</si>
  <si>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</si>
  <si>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</si>
  <si>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</si>
  <si>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</si>
  <si>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</si>
  <si>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</si>
  <si>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</si>
  <si>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</si>
  <si>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</si>
  <si>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</si>
  <si>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</si>
  <si>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</si>
  <si>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</si>
  <si>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</si>
  <si>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</si>
  <si>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</si>
  <si>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</si>
  <si>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</si>
  <si>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</si>
  <si>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</si>
  <si>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</si>
  <si>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</si>
  <si>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</si>
  <si>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</si>
  <si>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</si>
  <si>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</si>
  <si>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</si>
  <si>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</si>
  <si>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</si>
  <si>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</si>
  <si>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</si>
  <si>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</si>
  <si>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</si>
  <si>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</si>
  <si>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</si>
  <si>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</si>
  <si>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</si>
  <si>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</si>
  <si>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</si>
  <si>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</si>
  <si>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</si>
  <si>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</si>
  <si>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</si>
  <si>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</si>
  <si>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</si>
  <si>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</si>
  <si>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</si>
  <si>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</si>
  <si>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</si>
  <si>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</si>
  <si>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</si>
  <si>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</si>
  <si>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</si>
  <si>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</si>
  <si>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</si>
  <si>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</si>
  <si>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</si>
  <si>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</si>
  <si>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</si>
  <si>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</si>
  <si>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</si>
  <si>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</si>
  <si>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</si>
  <si>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</si>
  <si>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</si>
  <si>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</si>
  <si>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</si>
  <si>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</si>
  <si>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</si>
  <si>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</si>
  <si>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</si>
  <si>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</si>
  <si>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</si>
  <si>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</si>
  <si>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</si>
  <si>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</si>
  <si>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</si>
  <si>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</si>
  <si>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</si>
  <si>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</si>
  <si>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</si>
  <si>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</si>
  <si>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</si>
  <si>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</si>
  <si>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</si>
  <si>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</si>
  <si>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</si>
  <si>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</si>
  <si>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</si>
  <si>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</si>
  <si>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</si>
  <si>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</si>
  <si>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</si>
  <si>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</si>
  <si>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</si>
  <si>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</si>
  <si>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</si>
  <si>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</si>
  <si>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</si>
  <si>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</si>
  <si>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</si>
  <si>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</si>
  <si>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</si>
  <si>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</si>
  <si>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</si>
  <si>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</si>
  <si>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</si>
  <si>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</si>
  <si>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</si>
  <si>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</si>
  <si>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</si>
  <si>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</si>
  <si>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</si>
  <si>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</si>
  <si>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</si>
  <si>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</si>
  <si>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</si>
  <si>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</si>
  <si>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</si>
  <si>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</si>
  <si>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</si>
  <si>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</si>
  <si>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</si>
  <si>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</si>
  <si>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</si>
  <si>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</si>
  <si>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</si>
  <si>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</si>
  <si>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</si>
  <si>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</si>
  <si>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</si>
  <si>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</si>
  <si>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</si>
  <si>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</si>
  <si>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</si>
  <si>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</si>
  <si>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</si>
  <si>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</si>
  <si>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</si>
  <si>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</si>
  <si>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</si>
  <si>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</si>
  <si>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</si>
  <si>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</si>
  <si>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</si>
  <si>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</si>
  <si>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</si>
  <si>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</si>
  <si>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</si>
  <si>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</si>
  <si>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</si>
  <si>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</si>
  <si>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</si>
  <si>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</si>
  <si>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</si>
  <si>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</si>
  <si>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</si>
  <si>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</si>
  <si>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</si>
  <si>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</si>
  <si>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</si>
  <si>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</si>
  <si>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</si>
  <si>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</si>
  <si>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</si>
  <si>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</si>
  <si>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</si>
  <si>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</si>
  <si>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</si>
  <si>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</si>
  <si>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</si>
  <si>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</si>
  <si>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</si>
  <si>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</si>
  <si>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</si>
  <si>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</si>
  <si>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</si>
  <si>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</si>
  <si>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</si>
  <si>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</si>
  <si>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</si>
  <si>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</si>
  <si>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</si>
  <si>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</si>
  <si>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</si>
  <si>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</si>
  <si>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</si>
  <si>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</si>
  <si>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</si>
  <si>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</si>
  <si>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</si>
  <si>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</si>
  <si>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</si>
  <si>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</si>
  <si>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</si>
  <si>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</si>
  <si>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</si>
  <si>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</si>
  <si>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</si>
  <si>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</si>
  <si>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</si>
  <si>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</si>
  <si>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</si>
  <si>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</si>
  <si>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</si>
  <si>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</si>
  <si>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</si>
  <si>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</si>
  <si>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</si>
  <si>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</si>
  <si>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</si>
  <si>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</si>
  <si>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</si>
  <si>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</si>
  <si>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</si>
  <si>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</si>
  <si>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</si>
  <si>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</si>
  <si>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</si>
  <si>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</si>
  <si>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</si>
  <si>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</si>
  <si>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</si>
  <si>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</si>
  <si>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</si>
  <si>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</si>
  <si>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</si>
  <si>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</si>
  <si>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</si>
  <si>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</si>
  <si>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</si>
  <si>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</si>
  <si>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</si>
  <si>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</si>
  <si>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</si>
  <si>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</si>
  <si>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</si>
  <si>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</si>
  <si>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</si>
  <si>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</si>
  <si>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</si>
  <si>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</si>
  <si>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</si>
  <si>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</si>
  <si>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</si>
  <si>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</si>
  <si>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</si>
  <si>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</si>
  <si>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</si>
  <si>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</si>
  <si>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</si>
  <si>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</si>
  <si>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</si>
  <si>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</si>
  <si>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</si>
  <si>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</si>
  <si>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</si>
  <si>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</si>
  <si>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</si>
  <si>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</si>
  <si>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</si>
  <si>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</si>
  <si>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</si>
  <si>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</si>
  <si>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</si>
  <si>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</si>
  <si>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</si>
  <si>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</si>
  <si>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</si>
  <si>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</si>
  <si>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</si>
  <si>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</si>
  <si>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</si>
  <si>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</si>
  <si>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</si>
  <si>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</si>
  <si>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</si>
  <si>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</si>
  <si>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</si>
  <si>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</si>
  <si>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</si>
  <si>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</si>
  <si>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</si>
  <si>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</si>
  <si>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</si>
  <si>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</si>
  <si>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</si>
  <si>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</si>
  <si>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</si>
  <si>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</si>
  <si>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</si>
  <si>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</si>
  <si>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</si>
  <si>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</si>
  <si>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</si>
  <si>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</si>
  <si>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</si>
  <si>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</si>
  <si>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</si>
  <si>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</si>
  <si>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</si>
  <si>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</si>
  <si>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</si>
  <si>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</si>
  <si>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</si>
  <si>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</si>
  <si>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</si>
  <si>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</si>
  <si>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</si>
  <si>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</si>
  <si>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</si>
  <si>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</si>
  <si>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</si>
  <si>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</si>
  <si>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</si>
  <si>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</si>
  <si>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</si>
  <si>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</si>
  <si>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</si>
  <si>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</si>
  <si>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</si>
  <si>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</si>
  <si>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</si>
  <si>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</si>
  <si>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</si>
  <si>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</si>
  <si>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</si>
  <si>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</si>
  <si>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</si>
  <si>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</si>
  <si>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</si>
  <si>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</si>
  <si>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</si>
  <si>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</si>
  <si>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</si>
  <si>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</si>
  <si>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</si>
  <si>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</si>
  <si>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</si>
  <si>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</si>
  <si>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</si>
  <si>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</si>
  <si>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</si>
  <si>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</si>
  <si>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</si>
  <si>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</si>
  <si>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</si>
  <si>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</si>
  <si>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</si>
  <si>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</si>
  <si>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</si>
  <si>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</si>
  <si>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</si>
  <si>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</si>
  <si>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</si>
  <si>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</si>
  <si>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</si>
  <si>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</si>
  <si>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</si>
  <si>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</si>
  <si>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</si>
  <si>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</si>
  <si>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</si>
  <si>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</si>
  <si>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</si>
  <si>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</si>
  <si>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</si>
  <si>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</si>
  <si>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</si>
  <si>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</si>
  <si>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</si>
  <si>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</si>
  <si>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</si>
  <si>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</si>
  <si>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</si>
  <si>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</si>
  <si>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</si>
  <si>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</si>
  <si>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</si>
  <si>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</si>
  <si>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</si>
  <si>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</si>
  <si>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</si>
  <si>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</si>
  <si>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</si>
  <si>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</si>
  <si>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</si>
  <si>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</si>
  <si>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</si>
  <si>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</si>
  <si>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</si>
  <si>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</si>
  <si>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</si>
  <si>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</si>
  <si>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</si>
  <si>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</si>
  <si>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</si>
  <si>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</si>
  <si>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</si>
  <si>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</si>
  <si>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</si>
  <si>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</si>
  <si>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</si>
  <si>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</si>
  <si>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</si>
  <si>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</si>
  <si>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</si>
  <si>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</si>
  <si>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</si>
  <si>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</si>
  <si>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</si>
  <si>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</si>
  <si>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</si>
  <si>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</si>
  <si>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</si>
  <si>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</si>
  <si>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</si>
  <si>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</si>
  <si>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</si>
  <si>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</si>
  <si>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</si>
  <si>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</si>
  <si>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</si>
  <si>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</si>
  <si>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</si>
  <si>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</si>
  <si>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</si>
  <si>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</si>
  <si>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</si>
  <si>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</si>
  <si>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</si>
  <si>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</si>
  <si>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</si>
  <si>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</si>
  <si>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</si>
  <si>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</si>
  <si>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</si>
  <si>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</si>
  <si>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</si>
  <si>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</si>
  <si>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</si>
  <si>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</si>
  <si>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</si>
  <si>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</si>
  <si>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</si>
  <si>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</si>
  <si>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</si>
  <si>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</si>
  <si>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</si>
  <si>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</si>
  <si>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</si>
  <si>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</si>
  <si>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</si>
  <si>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</si>
  <si>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</si>
  <si>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</si>
  <si>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</si>
  <si>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</si>
  <si>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</si>
  <si>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</si>
  <si>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</si>
  <si>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</si>
  <si>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</si>
  <si>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</si>
  <si>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</si>
  <si>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</si>
  <si>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</si>
  <si>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</si>
  <si>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</si>
  <si>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</si>
  <si>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</si>
  <si>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</si>
  <si>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</si>
  <si>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</si>
  <si>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</si>
  <si>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</si>
  <si>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</si>
  <si>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</si>
  <si>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</si>
  <si>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</si>
  <si>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</si>
  <si>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</si>
  <si>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</si>
  <si>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</si>
  <si>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</si>
  <si>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</si>
  <si>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</si>
  <si>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</si>
  <si>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</si>
  <si>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</si>
  <si>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</si>
  <si>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</si>
  <si>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</si>
  <si>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</si>
  <si>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</si>
  <si>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</si>
  <si>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</si>
  <si>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</si>
  <si>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</si>
  <si>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</si>
  <si>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</si>
  <si>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</si>
  <si>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</si>
  <si>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</si>
  <si>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</si>
  <si>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</si>
  <si>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</si>
  <si>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</si>
  <si>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</si>
  <si>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</si>
  <si>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</si>
  <si>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</si>
  <si>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</si>
  <si>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</si>
  <si>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</si>
  <si>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</si>
  <si>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</si>
  <si>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</si>
  <si>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</si>
  <si>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</si>
  <si>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</si>
  <si>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</si>
  <si>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</si>
  <si>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</si>
  <si>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</si>
  <si>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</si>
  <si>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</si>
  <si>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</si>
  <si>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</si>
  <si>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</si>
  <si>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</si>
  <si>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</si>
  <si>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</si>
  <si>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</si>
  <si>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</si>
  <si>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</si>
  <si>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</si>
  <si>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</si>
  <si>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</si>
  <si>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</si>
  <si>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</si>
  <si>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</si>
  <si>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</si>
  <si>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</si>
  <si>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</si>
  <si>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</si>
  <si>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</si>
  <si>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</si>
  <si>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</si>
  <si>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</si>
  <si>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</si>
  <si>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</si>
  <si>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</si>
  <si>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</si>
  <si>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</si>
  <si>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</si>
  <si>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</si>
  <si>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</si>
  <si>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</si>
  <si>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</si>
  <si>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</si>
  <si>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</si>
  <si>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</si>
  <si>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</si>
  <si>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</si>
  <si>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</si>
  <si>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</si>
  <si>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</si>
  <si>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</si>
  <si>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</si>
  <si>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</si>
  <si>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</si>
  <si>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</si>
  <si>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</si>
  <si>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</si>
  <si>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</si>
  <si>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</si>
  <si>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</si>
  <si>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</si>
  <si>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</si>
  <si>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</si>
  <si>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</si>
  <si>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</si>
  <si>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</si>
  <si>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</si>
  <si>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</si>
  <si>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</si>
  <si>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</si>
  <si>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</si>
  <si>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</si>
  <si>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</si>
  <si>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</si>
  <si>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</si>
  <si>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</si>
  <si>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</si>
  <si>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</si>
  <si>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</si>
  <si>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</si>
  <si>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</si>
  <si>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</si>
  <si>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</si>
  <si>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</si>
  <si>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</si>
  <si>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</si>
  <si>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</si>
  <si>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</si>
  <si>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</si>
  <si>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</si>
  <si>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</si>
  <si>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</si>
  <si>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</si>
  <si>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</si>
  <si>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</si>
  <si>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</si>
  <si>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</si>
  <si>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</si>
  <si>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</si>
  <si>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</si>
  <si>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</si>
  <si>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</si>
  <si>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</si>
  <si>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</si>
  <si>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</si>
  <si>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</si>
  <si>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</si>
  <si>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</si>
  <si>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</si>
  <si>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</si>
  <si>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</si>
  <si>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</si>
  <si>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</si>
  <si>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</si>
  <si>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</si>
  <si>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</si>
  <si>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</si>
  <si>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</si>
  <si>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</si>
  <si>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</si>
  <si>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</si>
  <si>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</si>
  <si>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</si>
  <si>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</si>
  <si>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</si>
  <si>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</si>
  <si>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</si>
  <si>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</si>
  <si>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</si>
  <si>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</si>
  <si>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</si>
  <si>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</si>
  <si>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</si>
  <si>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</si>
  <si>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</si>
  <si>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</si>
  <si>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</si>
  <si>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</si>
  <si>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</si>
  <si>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</si>
  <si>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</si>
  <si>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</si>
  <si>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</si>
  <si>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</si>
  <si>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</si>
  <si>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</si>
  <si>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</si>
  <si>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</si>
  <si>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</si>
  <si>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</si>
  <si>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</si>
  <si>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</si>
  <si>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</si>
  <si>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</si>
  <si>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</si>
  <si>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</si>
  <si>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</si>
  <si>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</si>
  <si>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</si>
  <si>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</si>
  <si>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</si>
  <si>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</si>
  <si>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</si>
  <si>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</si>
  <si>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</si>
  <si>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</si>
  <si>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</si>
  <si>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</si>
  <si>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</si>
  <si>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</si>
  <si>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</si>
  <si>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</si>
  <si>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</si>
  <si>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</si>
  <si>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</si>
  <si>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</si>
  <si>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</si>
  <si>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</si>
  <si>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</si>
  <si>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</si>
  <si>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</si>
  <si>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</si>
  <si>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</si>
  <si>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</si>
  <si>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</si>
  <si>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</si>
  <si>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</si>
  <si>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</si>
  <si>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</si>
  <si>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</si>
  <si>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</si>
  <si>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</si>
  <si>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</si>
  <si>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</si>
  <si>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</si>
  <si>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</si>
  <si>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</si>
  <si>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</si>
  <si>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</si>
  <si>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</si>
  <si>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</si>
  <si>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</si>
  <si>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</si>
  <si>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</si>
  <si>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</si>
  <si>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</si>
  <si>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</si>
  <si>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</si>
  <si>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</si>
  <si>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</si>
  <si>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</si>
  <si>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</si>
  <si>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</si>
  <si>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</si>
  <si>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</si>
  <si>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</si>
  <si>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</si>
  <si>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</si>
  <si>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</si>
  <si>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</si>
  <si>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</si>
  <si>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</si>
  <si>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</si>
  <si>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</si>
  <si>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</si>
  <si>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</si>
  <si>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</si>
  <si>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</si>
  <si>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</si>
  <si>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</si>
  <si>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</si>
  <si>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</si>
  <si>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</si>
  <si>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</si>
  <si>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</si>
  <si>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</si>
  <si>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</si>
  <si>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</si>
  <si>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</si>
  <si>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</si>
  <si>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</si>
  <si>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</si>
  <si>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</si>
  <si>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</si>
  <si>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</si>
  <si>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</si>
  <si>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</si>
  <si>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</si>
  <si>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</si>
  <si>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</si>
  <si>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</si>
  <si>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</si>
  <si>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</si>
  <si>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</si>
  <si>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</si>
  <si>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</si>
  <si>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</si>
  <si>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</si>
  <si>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</si>
  <si>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</si>
  <si>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</si>
  <si>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</si>
  <si>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</si>
  <si>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</si>
  <si>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</si>
  <si>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</si>
  <si>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</si>
  <si>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</si>
  <si>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</si>
  <si>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</si>
  <si>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</si>
  <si>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</si>
  <si>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</si>
  <si>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</si>
  <si>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</si>
  <si>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</si>
  <si>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</si>
  <si>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</si>
  <si>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</si>
  <si>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</si>
  <si>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</si>
  <si>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</si>
  <si>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</si>
  <si>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</si>
  <si>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</si>
  <si>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</si>
  <si>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</si>
  <si>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</si>
  <si>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</si>
  <si>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</si>
  <si>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</si>
  <si>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</si>
  <si>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</si>
  <si>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</si>
  <si>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</si>
  <si>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</si>
  <si>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</si>
  <si>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</si>
  <si>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</si>
  <si>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</si>
  <si>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</si>
  <si>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</si>
  <si>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</si>
  <si>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</si>
  <si>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</si>
  <si>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</si>
  <si>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</si>
  <si>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</si>
  <si>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</si>
  <si>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</si>
  <si>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</si>
  <si>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</si>
  <si>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</si>
  <si>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</si>
  <si>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</si>
  <si>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</si>
  <si>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</si>
  <si>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</si>
  <si>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</si>
  <si>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</si>
  <si>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</si>
  <si>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</si>
  <si>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</si>
  <si>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</si>
  <si>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</si>
  <si>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</si>
  <si>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</si>
  <si>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</si>
  <si>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</si>
  <si>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</si>
  <si>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</si>
  <si>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</si>
  <si>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</si>
  <si>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</si>
  <si>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</si>
  <si>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</si>
  <si>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</si>
  <si>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</si>
  <si>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</si>
  <si>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</si>
  <si>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</si>
  <si>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</si>
  <si>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</si>
  <si>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</si>
  <si>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</si>
  <si>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</si>
  <si>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</si>
  <si>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</si>
  <si>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</si>
  <si>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</si>
  <si>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</si>
  <si>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</si>
  <si>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</si>
  <si>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</si>
  <si>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</si>
  <si>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</si>
  <si>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</si>
  <si>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</si>
  <si>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</si>
  <si>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</si>
  <si>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</si>
  <si>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</si>
  <si>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</si>
  <si>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</si>
  <si>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</si>
  <si>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</si>
  <si>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</si>
  <si>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</si>
  <si>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</si>
  <si>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</si>
  <si>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</si>
  <si>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</si>
  <si>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</si>
  <si>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</si>
  <si>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</si>
  <si>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</si>
  <si>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</si>
  <si>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</si>
  <si>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</si>
  <si>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</si>
  <si>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</si>
  <si>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</si>
  <si>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</si>
  <si>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</si>
  <si>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</si>
  <si>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</si>
  <si>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</si>
  <si>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</si>
  <si>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</si>
  <si>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</si>
  <si>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</si>
  <si>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</si>
  <si>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</si>
  <si>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</si>
  <si>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</si>
  <si>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</si>
  <si>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</si>
  <si>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</si>
  <si>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</si>
  <si>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</si>
  <si>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</si>
  <si>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</si>
  <si>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</si>
  <si>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</si>
  <si>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</si>
  <si>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</si>
  <si>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</si>
  <si>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</si>
  <si>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</si>
  <si>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</si>
  <si>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</si>
  <si>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</si>
  <si>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</si>
  <si>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</si>
  <si>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</si>
  <si>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</si>
  <si>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</si>
  <si>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</si>
  <si>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</si>
  <si>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</si>
  <si>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</si>
  <si>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</si>
  <si>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</si>
  <si>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</si>
  <si>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</si>
  <si>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</si>
  <si>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</si>
  <si>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</si>
  <si>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</si>
  <si>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</si>
  <si>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</si>
  <si>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</si>
  <si>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</si>
  <si>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</si>
  <si>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</si>
  <si>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</si>
  <si>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</si>
  <si>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</si>
  <si>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</si>
  <si>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</si>
  <si>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</si>
  <si>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</si>
  <si>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</si>
  <si>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</si>
  <si>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</si>
  <si>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</si>
  <si>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</si>
  <si>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</si>
  <si>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</si>
  <si>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</si>
  <si>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</si>
  <si>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</si>
  <si>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</si>
  <si>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</si>
  <si>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</si>
  <si>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</si>
  <si>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</si>
  <si>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</si>
  <si>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</si>
  <si>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</si>
  <si>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</si>
  <si>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</si>
  <si>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</si>
  <si>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</si>
  <si>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</si>
  <si>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</si>
  <si>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</si>
  <si>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</si>
  <si>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</si>
  <si>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</si>
  <si>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</si>
  <si>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</si>
  <si>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</si>
  <si>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</si>
  <si>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</si>
  <si>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</si>
  <si>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</si>
  <si>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</si>
  <si>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</si>
  <si>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</si>
  <si>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</si>
  <si>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</si>
  <si>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</si>
  <si>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</si>
  <si>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</si>
  <si>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</si>
  <si>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</si>
  <si>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</si>
  <si>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</si>
  <si>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</si>
  <si>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</si>
  <si>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</si>
  <si>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</si>
  <si>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</si>
  <si>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</si>
  <si>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</si>
  <si>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</si>
  <si>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</si>
  <si>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</si>
  <si>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</si>
  <si>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</si>
  <si>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</si>
  <si>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</si>
  <si>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</si>
  <si>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</si>
  <si>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</si>
  <si>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</si>
  <si>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</si>
  <si>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</si>
  <si>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</si>
  <si>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</si>
  <si>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</si>
  <si>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</si>
  <si>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</si>
  <si>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</si>
  <si>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</si>
  <si>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</si>
  <si>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</si>
  <si>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</si>
  <si>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</si>
  <si>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</si>
  <si>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</si>
  <si>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</si>
  <si>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</si>
  <si>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</si>
  <si>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</si>
  <si>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</si>
  <si>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</si>
  <si>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</si>
  <si>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</si>
  <si>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</si>
  <si>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</si>
  <si>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</si>
  <si>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</si>
  <si>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</si>
  <si>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</si>
  <si>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</si>
  <si>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</si>
  <si>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</si>
  <si>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</si>
  <si>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</si>
  <si>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</si>
  <si>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</si>
  <si>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</si>
  <si>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</si>
  <si>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</si>
  <si>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</si>
  <si>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</si>
  <si>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</si>
  <si>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</si>
  <si>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</si>
  <si>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</si>
  <si>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</si>
  <si>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</si>
  <si>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</si>
  <si>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</si>
  <si>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</si>
  <si>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</si>
  <si>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</si>
  <si>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</si>
  <si>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</si>
  <si>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</si>
  <si>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</si>
  <si>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</si>
  <si>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</si>
  <si>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</si>
  <si>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</si>
  <si>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</si>
  <si>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</si>
  <si>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</si>
  <si>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</si>
  <si>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</si>
  <si>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</si>
  <si>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</si>
  <si>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</si>
  <si>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</si>
  <si>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</si>
  <si>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</si>
  <si>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</si>
  <si>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</si>
  <si>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</si>
  <si>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</si>
  <si>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</si>
  <si>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</si>
  <si>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</si>
  <si>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</si>
  <si>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</si>
  <si>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</si>
  <si>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</si>
  <si>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</si>
  <si>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</si>
  <si>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</si>
  <si>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</si>
  <si>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</si>
  <si>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</si>
  <si>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</si>
  <si>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</si>
  <si>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</si>
  <si>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</si>
  <si>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</si>
  <si>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</si>
  <si>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</si>
  <si>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</si>
  <si>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</si>
  <si>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</si>
  <si>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</si>
  <si>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</si>
  <si>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</si>
  <si>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</si>
  <si>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</si>
  <si>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</si>
  <si>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</si>
  <si>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</si>
  <si>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</si>
  <si>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</si>
  <si>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</si>
  <si>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</si>
  <si>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</si>
  <si>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</si>
  <si>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</si>
  <si>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</si>
  <si>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</si>
  <si>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</si>
  <si>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</si>
  <si>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</si>
  <si>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</si>
  <si>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</si>
  <si>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</si>
  <si>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</si>
  <si>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</si>
  <si>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</si>
  <si>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</si>
  <si>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</si>
  <si>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</si>
  <si>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</si>
  <si>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</si>
  <si>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</si>
  <si>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</si>
  <si>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</si>
  <si>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</si>
  <si>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</si>
  <si>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</si>
  <si>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</si>
  <si>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</si>
  <si>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</si>
  <si>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</si>
  <si>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</si>
  <si>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</si>
  <si>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</si>
  <si>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</si>
  <si>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</si>
  <si>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</si>
  <si>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</si>
  <si>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</si>
  <si>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</si>
  <si>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</si>
  <si>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</si>
  <si>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</si>
  <si>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</si>
  <si>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</si>
  <si>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</si>
  <si>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</si>
  <si>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</si>
  <si>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</si>
  <si>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</si>
  <si>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</si>
  <si>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</si>
  <si>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</si>
  <si>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</si>
  <si>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</si>
  <si>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</si>
  <si>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</si>
  <si>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</si>
  <si>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</si>
  <si>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</si>
  <si>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</si>
  <si>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</si>
  <si>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</si>
  <si>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</si>
  <si>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</si>
  <si>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</si>
  <si>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</si>
  <si>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</si>
  <si>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</si>
  <si>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</si>
  <si>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</si>
  <si>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</si>
  <si>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</si>
  <si>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</si>
  <si>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</si>
  <si>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</si>
  <si>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</si>
  <si>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</si>
  <si>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</si>
  <si>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</si>
  <si>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</si>
  <si>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</si>
  <si>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</si>
  <si>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</si>
  <si>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</si>
  <si>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</si>
  <si>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</si>
  <si>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</si>
  <si>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</si>
  <si>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</si>
  <si>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</si>
  <si>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</si>
  <si>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</si>
  <si>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</si>
  <si>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</si>
  <si>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</si>
  <si>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</si>
  <si>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</si>
  <si>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</si>
  <si>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</si>
  <si>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</si>
  <si>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</si>
  <si>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</si>
  <si>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</si>
  <si>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</si>
  <si>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</si>
  <si>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</si>
  <si>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</si>
  <si>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</si>
  <si>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</si>
  <si>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</si>
  <si>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</si>
  <si>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</si>
  <si>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</si>
  <si>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</si>
  <si>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</si>
  <si>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</si>
  <si>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</si>
  <si>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</si>
  <si>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</si>
  <si>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</si>
  <si>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</si>
  <si>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</si>
  <si>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</si>
  <si>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</si>
  <si>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</si>
  <si>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</si>
  <si>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</si>
  <si>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</si>
  <si>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</si>
  <si>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</si>
  <si>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</si>
  <si>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</si>
  <si>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</si>
  <si>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</si>
  <si>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</si>
  <si>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</si>
  <si>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</si>
  <si>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</si>
  <si>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</si>
  <si>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</si>
  <si>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</si>
  <si>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</si>
  <si>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</si>
  <si>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</si>
  <si>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</si>
  <si>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</si>
  <si>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</si>
  <si>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</si>
  <si>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</si>
  <si>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</si>
  <si>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</si>
  <si>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</si>
  <si>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</si>
  <si>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</si>
  <si>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</si>
  <si>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</si>
  <si>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</si>
  <si>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</si>
  <si>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</si>
  <si>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</si>
  <si>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</si>
  <si>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</si>
  <si>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</si>
  <si>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</si>
  <si>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</si>
  <si>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</si>
  <si>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</si>
  <si>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</si>
  <si>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</si>
  <si>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</si>
  <si>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</si>
  <si>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</si>
  <si>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</si>
  <si>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</si>
  <si>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</si>
  <si>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</si>
  <si>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</si>
  <si>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</si>
  <si>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</si>
  <si>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</si>
  <si>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</si>
  <si>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</si>
  <si>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</si>
  <si>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</si>
  <si>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</si>
  <si>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</si>
  <si>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</si>
  <si>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</si>
  <si>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</si>
  <si>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</si>
  <si>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</si>
  <si>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</si>
  <si>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</si>
  <si>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</si>
  <si>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</si>
  <si>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</si>
  <si>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</si>
  <si>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</si>
  <si>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</si>
  <si>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</si>
  <si>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</si>
  <si>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</si>
  <si>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</si>
  <si>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</si>
  <si>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</si>
  <si>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</si>
  <si>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</si>
  <si>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</si>
  <si>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</si>
  <si>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</si>
  <si>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</si>
  <si>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</si>
  <si>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</si>
  <si>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</si>
  <si>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</si>
  <si>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</si>
  <si>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</si>
  <si>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</si>
  <si>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</si>
  <si>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</si>
  <si>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</si>
  <si>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</si>
  <si>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</si>
  <si>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</si>
  <si>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</si>
  <si>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</si>
  <si>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</si>
  <si>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</si>
  <si>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</si>
  <si>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</si>
  <si>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</si>
  <si>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</si>
  <si>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</si>
  <si>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</si>
  <si>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</si>
  <si>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</si>
  <si>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</si>
  <si>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</si>
  <si>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</si>
  <si>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</si>
  <si>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</si>
  <si>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</si>
  <si>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</si>
  <si>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</si>
  <si>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</si>
  <si>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</si>
  <si>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</si>
  <si>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</si>
  <si>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</si>
  <si>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</si>
  <si>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</si>
  <si>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</si>
  <si>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</si>
  <si>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</si>
  <si>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</si>
  <si>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</si>
  <si>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</si>
  <si>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</si>
  <si>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</si>
  <si>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</si>
  <si>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</si>
  <si>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</si>
  <si>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</si>
  <si>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</si>
  <si>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</si>
  <si>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</si>
  <si>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</si>
  <si>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</si>
  <si>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</si>
  <si>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</si>
  <si>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</si>
  <si>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</si>
  <si>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</si>
  <si>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</si>
  <si>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</si>
  <si>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</si>
  <si>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</si>
  <si>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</si>
  <si>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</si>
  <si>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</si>
  <si>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</si>
  <si>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</si>
  <si>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</si>
  <si>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</si>
  <si>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</si>
  <si>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</si>
  <si>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</si>
  <si>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</si>
  <si>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</si>
  <si>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</si>
  <si>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</si>
  <si>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</si>
  <si>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</si>
  <si>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</si>
  <si>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</si>
  <si>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</si>
  <si>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</si>
  <si>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</si>
  <si>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</si>
  <si>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</si>
  <si>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</si>
  <si>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</si>
  <si>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</si>
  <si>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</si>
  <si>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</si>
  <si>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</si>
  <si>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</si>
  <si>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</si>
  <si>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</si>
  <si>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</si>
  <si>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</si>
  <si>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</si>
  <si>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</si>
  <si>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</si>
  <si>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</si>
  <si>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</si>
  <si>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</si>
  <si>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</si>
  <si>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</si>
  <si>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</si>
  <si>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</si>
  <si>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</si>
  <si>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</si>
  <si>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</si>
  <si>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</si>
  <si>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</si>
  <si>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</si>
  <si>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</si>
  <si>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</si>
  <si>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</si>
  <si>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</si>
  <si>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</si>
  <si>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</si>
  <si>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</si>
  <si>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</si>
  <si>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</si>
  <si>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</si>
  <si>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</si>
  <si>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</si>
  <si>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</si>
  <si>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</si>
  <si>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</si>
  <si>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</si>
  <si>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</si>
  <si>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</si>
  <si>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</si>
  <si>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</si>
  <si>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</si>
  <si>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</si>
  <si>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</si>
  <si>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</si>
  <si>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</si>
  <si>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</si>
  <si>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</si>
  <si>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</si>
  <si>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</si>
  <si>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</si>
  <si>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</si>
  <si>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</si>
  <si>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</si>
  <si>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</si>
  <si>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</si>
  <si>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</si>
  <si>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</si>
  <si>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</si>
  <si>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</si>
  <si>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</si>
  <si>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</si>
  <si>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</si>
  <si>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</si>
  <si>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</si>
  <si>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</si>
  <si>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</si>
  <si>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</si>
  <si>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</si>
  <si>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</si>
  <si>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</si>
  <si>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</si>
  <si>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</si>
  <si>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</si>
  <si>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</si>
  <si>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</si>
  <si>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</si>
  <si>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</si>
  <si>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</si>
  <si>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</si>
  <si>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</si>
  <si>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</si>
  <si>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</si>
  <si>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</si>
  <si>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</si>
  <si>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</si>
  <si>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</si>
  <si>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</si>
  <si>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</si>
  <si>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</si>
  <si>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</si>
  <si>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</si>
  <si>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</si>
  <si>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</si>
  <si>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</si>
  <si>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</si>
  <si>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</si>
  <si>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</si>
  <si>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</si>
  <si>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</si>
  <si>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</si>
  <si>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</si>
  <si>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</si>
  <si>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</si>
  <si>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</si>
  <si>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</si>
  <si>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</si>
  <si>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</si>
  <si>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</si>
  <si>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</si>
  <si>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</si>
  <si>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</si>
  <si>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</si>
  <si>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</si>
  <si>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</si>
  <si>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</si>
  <si>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</si>
  <si>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</si>
  <si>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</si>
  <si>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</si>
  <si>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</si>
  <si>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</si>
  <si>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</si>
  <si>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</si>
  <si>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</si>
  <si>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</si>
  <si>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</si>
  <si>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</si>
  <si>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</si>
  <si>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</si>
  <si>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</si>
  <si>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</si>
  <si>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</si>
  <si>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</si>
  <si>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</si>
  <si>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</si>
  <si>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</si>
  <si>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</si>
  <si>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</si>
  <si>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</si>
  <si>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</si>
  <si>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</si>
  <si>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</si>
  <si>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</si>
  <si>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</si>
  <si>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</si>
  <si>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</si>
  <si>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</si>
  <si>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</si>
  <si>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</si>
  <si>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</si>
  <si>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</si>
  <si>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</si>
  <si>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</si>
  <si>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</si>
  <si>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</si>
  <si>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</si>
  <si>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</si>
  <si>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</si>
  <si>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</si>
  <si>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</si>
  <si>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</si>
  <si>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</si>
  <si>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</si>
  <si>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</si>
  <si>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</si>
  <si>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</si>
  <si>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</si>
  <si>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</si>
  <si>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</si>
  <si>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</si>
  <si>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</si>
  <si>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</si>
  <si>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</si>
  <si>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</si>
  <si>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</si>
  <si>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</si>
  <si>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</si>
  <si>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</si>
  <si>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</si>
  <si>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</si>
  <si>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</si>
  <si>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</si>
  <si>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</si>
  <si>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</si>
  <si>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</si>
  <si>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</si>
  <si>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</si>
  <si>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</si>
  <si>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</si>
  <si>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</si>
  <si>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</si>
  <si>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</si>
  <si>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</si>
  <si>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</si>
  <si>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</si>
  <si>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</si>
  <si>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</si>
  <si>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</si>
  <si>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</si>
  <si>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</si>
  <si>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</si>
  <si>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</si>
  <si>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</si>
  <si>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</si>
  <si>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</si>
  <si>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</si>
  <si>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</si>
  <si>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</si>
  <si>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</si>
  <si>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</si>
  <si>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</si>
  <si>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</si>
  <si>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</si>
  <si>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</si>
  <si>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</si>
  <si>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</si>
  <si>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</si>
  <si>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</si>
  <si>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</si>
  <si>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</si>
  <si>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</si>
  <si>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</si>
  <si>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</si>
  <si>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</si>
  <si>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</si>
  <si>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</si>
  <si>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</si>
  <si>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</si>
  <si>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</si>
  <si>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</si>
  <si>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</si>
  <si>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</si>
  <si>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</si>
  <si>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</si>
  <si>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</si>
  <si>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</si>
  <si>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</si>
  <si>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</si>
  <si>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</si>
  <si>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</si>
  <si>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</si>
  <si>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</si>
  <si>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</si>
  <si>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</si>
  <si>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</si>
  <si>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</si>
  <si>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</si>
  <si>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</si>
  <si>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</si>
  <si>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</si>
  <si>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</si>
  <si>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</si>
  <si>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</si>
  <si>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</si>
  <si>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</si>
  <si>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</si>
  <si>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</si>
  <si>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</si>
  <si>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</si>
  <si>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</si>
  <si>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</si>
  <si>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</si>
  <si>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</si>
  <si>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</si>
  <si>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</si>
  <si>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</si>
  <si>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</si>
  <si>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</si>
  <si>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</si>
  <si>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</si>
  <si>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</si>
  <si>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</si>
  <si>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</si>
  <si>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</si>
  <si>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</si>
  <si>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</si>
  <si>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</si>
  <si>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</si>
  <si>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</si>
  <si>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</si>
  <si>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</si>
  <si>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</si>
  <si>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</si>
  <si>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</si>
  <si>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</si>
  <si>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</si>
  <si>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</si>
  <si>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</si>
  <si>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</si>
  <si>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</si>
  <si>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</si>
  <si>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</si>
  <si>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</si>
  <si>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</si>
  <si>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</si>
  <si>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</si>
  <si>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</si>
  <si>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</si>
  <si>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</si>
  <si>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</si>
  <si>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</si>
  <si>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</si>
  <si>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</si>
  <si>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</si>
  <si>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</si>
  <si>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</si>
  <si>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</si>
  <si>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</si>
  <si>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</si>
  <si>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</si>
  <si>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</si>
  <si>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</si>
  <si>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</si>
  <si>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</si>
  <si>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</si>
  <si>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</si>
  <si>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</si>
  <si>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</si>
  <si>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</si>
  <si>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</si>
  <si>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</si>
  <si>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</si>
  <si>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</si>
  <si>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</si>
  <si>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</si>
  <si>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</si>
  <si>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</si>
  <si>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</si>
  <si>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</si>
  <si>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</si>
  <si>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</si>
  <si>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</si>
  <si>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</si>
  <si>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</si>
  <si>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</si>
  <si>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</si>
  <si>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</si>
  <si>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</si>
  <si>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</si>
  <si>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</si>
  <si>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</si>
  <si>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</si>
  <si>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</si>
  <si>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</si>
  <si>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</si>
  <si>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</si>
  <si>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</si>
  <si>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</si>
  <si>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</si>
  <si>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</si>
  <si>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</si>
  <si>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</si>
  <si>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</si>
  <si>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</si>
  <si>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</si>
  <si>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</si>
  <si>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</si>
  <si>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</si>
  <si>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</si>
  <si>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</si>
  <si>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</si>
  <si>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</si>
  <si>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</si>
  <si>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</si>
  <si>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</si>
  <si>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</si>
  <si>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</si>
  <si>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</si>
  <si>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</si>
  <si>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</si>
  <si>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</si>
  <si>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</si>
  <si>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</si>
  <si>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</si>
  <si>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</si>
  <si>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</si>
  <si>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</si>
  <si>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</si>
  <si>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</si>
  <si>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</si>
  <si>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</si>
  <si>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</si>
  <si>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</si>
  <si>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</si>
  <si>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</si>
  <si>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</si>
  <si>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</si>
  <si>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</si>
  <si>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</si>
  <si>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</si>
  <si>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</si>
  <si>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</si>
  <si>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</si>
  <si>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</si>
  <si>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</si>
  <si>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</si>
  <si>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</si>
  <si>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</si>
  <si>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</si>
  <si>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</si>
  <si>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</si>
  <si>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</si>
  <si>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</si>
  <si>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</si>
  <si>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</si>
  <si>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</si>
  <si>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</si>
  <si>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</si>
  <si>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</si>
  <si>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</si>
  <si>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</si>
  <si>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</si>
  <si>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</si>
  <si>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</si>
  <si>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</si>
  <si>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</si>
  <si>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</si>
  <si>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</si>
  <si>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</si>
  <si>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</si>
  <si>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</si>
  <si>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</si>
  <si>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</si>
  <si>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</si>
  <si>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</si>
  <si>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</si>
  <si>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</si>
  <si>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</si>
  <si>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</si>
  <si>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</si>
  <si>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</si>
  <si>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</si>
  <si>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</si>
  <si>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</si>
  <si>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</si>
  <si>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</si>
  <si>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</si>
  <si>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</si>
  <si>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</si>
  <si>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</si>
  <si>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</si>
  <si>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</si>
  <si>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</si>
  <si>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</si>
  <si>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</si>
  <si>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</si>
  <si>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</si>
  <si>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</si>
  <si>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</si>
  <si>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</si>
  <si>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</si>
  <si>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</si>
  <si>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</si>
  <si>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</si>
  <si>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</si>
  <si>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</si>
  <si>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</si>
  <si>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</si>
  <si>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</si>
  <si>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</si>
  <si>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</si>
  <si>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</si>
  <si>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</si>
  <si>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</si>
  <si>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</si>
  <si>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</si>
  <si>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</si>
  <si>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</si>
  <si>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</si>
  <si>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</si>
  <si>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</si>
  <si>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</si>
  <si>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</si>
  <si>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</si>
  <si>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</si>
  <si>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</si>
  <si>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</si>
  <si>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</si>
  <si>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</si>
  <si>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</si>
  <si>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</si>
  <si>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</si>
  <si>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</si>
  <si>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</si>
  <si>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</si>
  <si>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</si>
  <si>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</si>
  <si>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</si>
  <si>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</si>
  <si>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</si>
  <si>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</si>
  <si>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</si>
  <si>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</si>
  <si>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</si>
  <si>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</si>
  <si>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</si>
  <si>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</si>
  <si>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</si>
  <si>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</si>
  <si>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</si>
  <si>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</si>
  <si>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</si>
  <si>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</si>
  <si>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</si>
  <si>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</si>
  <si>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</si>
  <si>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</si>
  <si>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</si>
  <si>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</si>
  <si>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</si>
  <si>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</si>
  <si>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</si>
  <si>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</si>
  <si>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</si>
  <si>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</si>
  <si>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</si>
  <si>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</si>
  <si>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</si>
  <si>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</si>
  <si>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</si>
  <si>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</si>
  <si>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</si>
  <si>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</si>
  <si>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</si>
  <si>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</si>
  <si>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</si>
  <si>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</si>
  <si>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</si>
  <si>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</si>
  <si>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</si>
  <si>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</si>
  <si>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</si>
  <si>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</si>
  <si>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</si>
  <si>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</si>
  <si>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</si>
  <si>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</si>
  <si>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</si>
  <si>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</si>
  <si>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</si>
  <si>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</si>
  <si>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</si>
  <si>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</si>
  <si>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</si>
  <si>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</si>
  <si>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</si>
  <si>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</si>
  <si>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</si>
  <si>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</si>
  <si>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</si>
  <si>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</si>
  <si>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</si>
  <si>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</si>
  <si>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</si>
  <si>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</si>
  <si>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</si>
  <si>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</si>
  <si>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</si>
  <si>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</si>
  <si>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</si>
  <si>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</si>
  <si>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</si>
  <si>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</si>
  <si>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</si>
  <si>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</si>
  <si>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</si>
  <si>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</si>
  <si>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</si>
  <si>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</si>
  <si>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</si>
  <si>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</si>
  <si>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</si>
  <si>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</si>
  <si>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</si>
  <si>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</si>
  <si>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</si>
  <si>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</si>
  <si>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</si>
  <si>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</si>
  <si>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</si>
  <si>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</si>
  <si>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</si>
  <si>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</si>
  <si>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</si>
  <si>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</si>
  <si>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</si>
  <si>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</si>
  <si>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</si>
  <si>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</si>
  <si>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</si>
  <si>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</si>
  <si>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</si>
  <si>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</si>
  <si>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</si>
  <si>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</si>
  <si>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</si>
  <si>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</si>
  <si>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</si>
  <si>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</si>
  <si>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</si>
  <si>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</si>
  <si>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</si>
  <si>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</si>
  <si>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</si>
  <si>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</si>
  <si>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</si>
  <si>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</si>
  <si>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</si>
  <si>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</si>
  <si>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</si>
  <si>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</si>
  <si>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</si>
  <si>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</si>
  <si>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</si>
  <si>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</si>
  <si>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</si>
  <si>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</si>
  <si>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</si>
  <si>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</si>
  <si>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</si>
  <si>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</si>
  <si>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</si>
  <si>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</si>
  <si>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</si>
  <si>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</si>
  <si>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</si>
  <si>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</si>
  <si>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</si>
  <si>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</si>
  <si>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</si>
  <si>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</si>
  <si>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</si>
  <si>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</si>
  <si>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</si>
  <si>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</si>
  <si>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</si>
  <si>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</si>
  <si>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</si>
  <si>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</si>
  <si>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</si>
  <si>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</si>
  <si>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</si>
  <si>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</si>
  <si>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</si>
  <si>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</si>
  <si>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</si>
  <si>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</si>
  <si>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</si>
  <si>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</si>
  <si>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</si>
  <si>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</si>
  <si>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</si>
  <si>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</si>
  <si>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</si>
  <si>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</si>
  <si>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</si>
  <si>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</si>
  <si>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</si>
  <si>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</si>
  <si>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</si>
  <si>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</si>
  <si>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</si>
  <si>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</si>
  <si>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</si>
  <si>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</si>
  <si>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</si>
  <si>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</si>
  <si>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</si>
  <si>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</si>
  <si>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</si>
  <si>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</si>
  <si>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</si>
  <si>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</si>
  <si>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</si>
  <si>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</si>
  <si>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</si>
  <si>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</si>
  <si>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</si>
  <si>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</si>
  <si>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</si>
  <si>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</si>
  <si>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</si>
  <si>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</si>
  <si>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</si>
  <si>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</si>
  <si>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</si>
  <si>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</si>
  <si>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</si>
  <si>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</si>
  <si>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</si>
  <si>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</si>
  <si>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</si>
  <si>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</si>
  <si>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</si>
  <si>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</si>
  <si>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</si>
  <si>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</si>
  <si>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</si>
  <si>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</si>
  <si>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</si>
  <si>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</si>
  <si>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</si>
  <si>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</si>
  <si>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</si>
  <si>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</si>
  <si>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</si>
  <si>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</si>
  <si>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</si>
  <si>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</si>
  <si>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</si>
  <si>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</si>
  <si>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</si>
  <si>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</si>
  <si>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</si>
  <si>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</si>
  <si>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</si>
  <si>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</si>
  <si>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</si>
  <si>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</si>
  <si>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</si>
  <si>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</si>
  <si>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</si>
  <si>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</si>
  <si>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</si>
  <si>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</si>
  <si>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</si>
  <si>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</si>
  <si>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</si>
  <si>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</si>
  <si>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</si>
  <si>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</si>
  <si>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</si>
  <si>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</si>
  <si>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</si>
  <si>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</si>
  <si>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</si>
  <si>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</si>
  <si>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</si>
  <si>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</si>
  <si>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</si>
  <si>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</si>
  <si>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</si>
  <si>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</si>
  <si>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</si>
  <si>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</si>
  <si>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</si>
  <si>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</si>
  <si>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</si>
  <si>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</si>
  <si>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</si>
  <si>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</si>
  <si>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</si>
  <si>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</si>
  <si>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</si>
  <si>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</si>
  <si>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</si>
  <si>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</si>
  <si>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</si>
  <si>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</si>
  <si>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</si>
  <si>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</si>
  <si>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</si>
  <si>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</si>
  <si>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</si>
  <si>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</si>
  <si>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</si>
  <si>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</si>
  <si>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</si>
  <si>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</si>
  <si>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</si>
  <si>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</si>
  <si>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</si>
  <si>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</si>
  <si>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</si>
  <si>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</si>
  <si>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</si>
  <si>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</si>
  <si>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</si>
  <si>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</si>
  <si>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</si>
  <si>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</si>
  <si>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</si>
  <si>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</si>
  <si>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</si>
  <si>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</si>
  <si>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</si>
  <si>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</si>
  <si>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</si>
  <si>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</si>
  <si>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</si>
  <si>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</si>
  <si>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</si>
  <si>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</si>
  <si>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</si>
  <si>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</si>
  <si>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</si>
  <si>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</si>
  <si>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</si>
  <si>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</si>
  <si>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</si>
  <si>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</si>
  <si>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</si>
  <si>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</si>
  <si>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</si>
  <si>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</si>
  <si>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</si>
  <si>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</si>
  <si>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</si>
  <si>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</si>
  <si>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</si>
  <si>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</si>
  <si>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</si>
  <si>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</si>
  <si>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</si>
  <si>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</si>
  <si>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</si>
  <si>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</si>
  <si>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</si>
  <si>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</si>
  <si>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</si>
  <si>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</si>
  <si>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</si>
  <si>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</si>
  <si>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</si>
  <si>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</si>
  <si>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</si>
  <si>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</si>
  <si>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</si>
  <si>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</si>
  <si>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</si>
  <si>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</si>
  <si>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</si>
  <si>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</si>
  <si>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</si>
  <si>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</si>
  <si>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</si>
  <si>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</si>
  <si>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</si>
  <si>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</si>
  <si>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</si>
  <si>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</si>
  <si>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</si>
  <si>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</si>
  <si>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</si>
  <si>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</si>
  <si>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</si>
  <si>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</si>
  <si>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</si>
  <si>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</si>
  <si>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</si>
  <si>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</si>
  <si>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</si>
  <si>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</si>
  <si>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</si>
  <si>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</si>
  <si>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</si>
  <si>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</si>
  <si>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</si>
  <si>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</si>
  <si>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</si>
  <si>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</si>
  <si>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</si>
  <si>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</si>
  <si>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</si>
  <si>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</si>
  <si>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</si>
  <si>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</si>
  <si>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</si>
  <si>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</si>
  <si>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</si>
  <si>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</si>
  <si>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</si>
  <si>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</si>
  <si>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</si>
  <si>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</si>
  <si>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</si>
  <si>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</si>
  <si>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</si>
  <si>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</si>
  <si>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</si>
  <si>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</si>
  <si>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</si>
  <si>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</si>
  <si>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</si>
  <si>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</si>
  <si>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</si>
  <si>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</si>
  <si>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</si>
  <si>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</si>
  <si>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</si>
  <si>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</si>
  <si>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</si>
  <si>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</si>
  <si>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</si>
  <si>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</si>
  <si>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</si>
  <si>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</si>
  <si>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</si>
  <si>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</si>
  <si>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</si>
  <si>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</si>
  <si>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</si>
  <si>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</si>
  <si>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</si>
  <si>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</si>
  <si>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</si>
  <si>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</si>
  <si>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</si>
  <si>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</si>
  <si>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</si>
  <si>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</si>
  <si>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</si>
  <si>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</si>
  <si>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</si>
  <si>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</si>
  <si>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</si>
  <si>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</si>
  <si>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</si>
  <si>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</si>
  <si>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</si>
  <si>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</si>
  <si>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</si>
  <si>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</si>
  <si>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</si>
  <si>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</si>
  <si>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</si>
  <si>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</si>
  <si>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</si>
  <si>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</si>
  <si>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</si>
  <si>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</si>
  <si>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</si>
  <si>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</si>
  <si>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</si>
  <si>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</si>
  <si>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</si>
  <si>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</si>
  <si>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</si>
  <si>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</si>
  <si>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</si>
  <si>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</si>
  <si>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</si>
  <si>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</si>
  <si>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</si>
  <si>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</si>
  <si>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</si>
  <si>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</si>
  <si>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</si>
  <si>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</si>
  <si>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</si>
  <si>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</si>
  <si>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</si>
  <si>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</si>
  <si>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</si>
  <si>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</si>
  <si>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</si>
  <si>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</si>
  <si>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</si>
  <si>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</si>
  <si>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</si>
  <si>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</si>
  <si>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</si>
  <si>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</si>
  <si>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</si>
  <si>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</si>
  <si>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</si>
  <si>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</si>
  <si>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</si>
  <si>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</si>
  <si>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</si>
  <si>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</si>
  <si>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</si>
  <si>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</si>
  <si>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</si>
  <si>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</si>
  <si>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</si>
  <si>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</si>
  <si>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</si>
  <si>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</si>
  <si>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</si>
  <si>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</si>
  <si>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</si>
  <si>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</si>
  <si>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</si>
  <si>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</si>
  <si>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</si>
  <si>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</si>
  <si>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</si>
  <si>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</si>
  <si>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</si>
  <si>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</si>
  <si>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</si>
  <si>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</si>
  <si>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</si>
  <si>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</si>
  <si>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</si>
  <si>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</si>
  <si>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</si>
  <si>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</si>
  <si>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</si>
  <si>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</si>
  <si>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</si>
  <si>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</si>
  <si>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</si>
  <si>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</si>
  <si>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</si>
  <si>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</si>
  <si>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</si>
  <si>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</si>
  <si>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</si>
  <si>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</si>
  <si>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</si>
  <si>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</si>
  <si>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</si>
  <si>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</si>
  <si>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</si>
  <si>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</si>
  <si>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</si>
  <si>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</si>
  <si>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</si>
  <si>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</si>
  <si>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</si>
  <si>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</si>
  <si>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</si>
  <si>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</si>
  <si>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</si>
  <si>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</si>
  <si>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</si>
  <si>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</si>
  <si>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</si>
  <si>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</si>
  <si>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</si>
  <si>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</si>
  <si>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</si>
  <si>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</si>
  <si>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</si>
  <si>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</si>
  <si>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</si>
  <si>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</si>
  <si>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</si>
  <si>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</si>
  <si>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</si>
  <si>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</si>
  <si>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</si>
  <si>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</si>
  <si>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</si>
  <si>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</si>
  <si>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</si>
  <si>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</si>
  <si>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</si>
  <si>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</si>
  <si>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</si>
  <si>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</si>
  <si>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</si>
  <si>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</si>
  <si>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</si>
  <si>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</si>
  <si>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</si>
  <si>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</si>
  <si>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</si>
  <si>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</si>
  <si>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</si>
  <si>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</si>
  <si>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</si>
  <si>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</si>
  <si>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</si>
  <si>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</si>
  <si>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</si>
  <si>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</si>
  <si>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</si>
  <si>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</si>
  <si>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</si>
  <si>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</si>
  <si>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</si>
  <si>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</si>
  <si>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</si>
  <si>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</si>
  <si>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</si>
  <si>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</si>
  <si>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</si>
  <si>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</si>
  <si>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</si>
  <si>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</si>
  <si>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</si>
  <si>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</si>
  <si>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</si>
  <si>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</si>
  <si>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</si>
  <si>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</si>
  <si>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</si>
  <si>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</si>
  <si>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</si>
  <si>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</si>
  <si>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</si>
  <si>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</si>
  <si>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</si>
  <si>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</si>
  <si>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</si>
  <si>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</si>
  <si>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</si>
  <si>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</si>
  <si>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</si>
  <si>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</si>
  <si>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</si>
  <si>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</si>
  <si>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</si>
  <si>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</si>
  <si>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</si>
  <si>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</si>
  <si>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</si>
  <si>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</si>
  <si>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</si>
  <si>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</si>
  <si>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</si>
  <si>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</si>
  <si>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</si>
  <si>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</si>
  <si>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</si>
  <si>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</si>
  <si>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</si>
  <si>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</si>
  <si>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</si>
  <si>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</si>
  <si>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</si>
  <si>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</si>
  <si>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</si>
  <si>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</si>
  <si>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</si>
  <si>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</si>
  <si>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</si>
  <si>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</si>
  <si>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</si>
  <si>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</si>
  <si>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</si>
  <si>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</si>
  <si>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</si>
  <si>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</si>
  <si>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</si>
  <si>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</si>
  <si>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</si>
  <si>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</si>
  <si>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</si>
  <si>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</si>
  <si>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</si>
  <si>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</si>
  <si>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</si>
  <si>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</si>
  <si>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</si>
  <si>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</si>
  <si>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</si>
  <si>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</si>
  <si>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</si>
  <si>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</si>
  <si>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</si>
  <si>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</si>
  <si>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</si>
  <si>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</si>
  <si>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</si>
  <si>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</si>
  <si>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</si>
  <si>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</si>
  <si>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</si>
  <si>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</si>
  <si>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</si>
  <si>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</si>
  <si>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</si>
  <si>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</si>
  <si>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</si>
  <si>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</si>
  <si>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</si>
  <si>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</si>
  <si>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</si>
  <si>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</si>
  <si>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</si>
  <si>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</si>
  <si>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</si>
  <si>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</si>
  <si>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</si>
  <si>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</si>
  <si>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</si>
  <si>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</si>
  <si>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</si>
  <si>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</si>
  <si>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</si>
  <si>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</si>
  <si>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</si>
  <si>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</si>
  <si>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</si>
  <si>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</si>
  <si>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</si>
  <si>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</si>
  <si>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</si>
  <si>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</si>
  <si>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</si>
  <si>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</si>
  <si>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</si>
  <si>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</si>
  <si>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</si>
  <si>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</si>
  <si>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</si>
  <si>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</si>
  <si>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</si>
  <si>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</si>
  <si>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</si>
  <si>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</si>
  <si>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</si>
  <si>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</si>
  <si>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</si>
  <si>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</si>
  <si>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</si>
  <si>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</si>
  <si>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</si>
  <si>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</si>
  <si>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</si>
  <si>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</si>
  <si>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</si>
  <si>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</si>
  <si>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</si>
  <si>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</si>
  <si>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</si>
  <si>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</si>
  <si>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</si>
  <si>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</si>
  <si>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</si>
  <si>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</si>
  <si>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</si>
  <si>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</si>
  <si>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</si>
  <si>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</si>
  <si>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</si>
  <si>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</si>
  <si>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</si>
  <si>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</si>
  <si>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</si>
  <si>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</si>
  <si>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</si>
  <si>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</si>
  <si>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</si>
  <si>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</si>
  <si>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</si>
  <si>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</si>
  <si>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</si>
  <si>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</si>
  <si>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</si>
  <si>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</si>
  <si>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</si>
  <si>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</si>
  <si>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</si>
  <si>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</si>
  <si>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</si>
  <si>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</si>
  <si>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</si>
  <si>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</si>
  <si>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</si>
  <si>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</si>
  <si>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</si>
  <si>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</si>
  <si>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</si>
  <si>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</si>
  <si>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</si>
  <si>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</si>
  <si>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</si>
  <si>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</si>
  <si>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</si>
  <si>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</si>
  <si>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</si>
  <si>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</si>
  <si>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</si>
  <si>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</si>
  <si>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</si>
  <si>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</si>
  <si>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</si>
  <si>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</si>
  <si>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</si>
  <si>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</si>
  <si>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</si>
  <si>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</si>
  <si>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</si>
  <si>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</si>
  <si>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</si>
  <si>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</si>
  <si>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</si>
  <si>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</si>
  <si>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</si>
  <si>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</si>
  <si>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</si>
  <si>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</si>
  <si>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</si>
  <si>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</si>
  <si>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</si>
  <si>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</si>
  <si>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</si>
  <si>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</si>
  <si>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</si>
  <si>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</si>
  <si>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</si>
  <si>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</si>
  <si>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</si>
  <si>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</si>
  <si>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</si>
  <si>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</si>
  <si>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</si>
  <si>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</si>
  <si>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</si>
  <si>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</si>
  <si>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</si>
  <si>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</si>
  <si>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</si>
  <si>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</si>
  <si>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</si>
  <si>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</si>
  <si>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</si>
  <si>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</si>
  <si>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</si>
  <si>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</si>
  <si>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</si>
  <si>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</si>
  <si>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</si>
  <si>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</si>
  <si>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</si>
  <si>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</si>
  <si>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</si>
  <si>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</si>
  <si>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</si>
  <si>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</si>
  <si>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</si>
  <si>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</si>
  <si>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</si>
  <si>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</si>
  <si>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</si>
  <si>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</si>
  <si>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</si>
  <si>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</si>
  <si>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</si>
  <si>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</si>
  <si>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</si>
  <si>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</si>
  <si>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</si>
  <si>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</si>
  <si>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</si>
  <si>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</si>
  <si>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</si>
  <si>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</si>
  <si>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</si>
  <si>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</si>
  <si>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</si>
  <si>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</si>
  <si>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</si>
  <si>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</si>
  <si>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</si>
  <si>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</si>
  <si>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</si>
  <si>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</si>
  <si>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</si>
  <si>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</si>
  <si>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</si>
  <si>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</si>
  <si>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</si>
  <si>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</si>
  <si>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</si>
  <si>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</si>
  <si>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</si>
  <si>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</si>
  <si>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</si>
  <si>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</si>
  <si>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</si>
  <si>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</si>
  <si>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</si>
  <si>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</si>
  <si>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</si>
  <si>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</si>
  <si>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</si>
  <si>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</si>
  <si>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</si>
  <si>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</si>
  <si>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</si>
  <si>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</si>
  <si>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</si>
  <si>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</si>
  <si>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</si>
  <si>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</si>
  <si>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</si>
  <si>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</si>
  <si>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</si>
  <si>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</si>
  <si>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</si>
  <si>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</si>
  <si>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</si>
  <si>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</si>
  <si>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</si>
  <si>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</si>
  <si>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</si>
  <si>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</si>
  <si>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</si>
  <si>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</si>
  <si>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</si>
  <si>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</si>
  <si>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</si>
  <si>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</si>
  <si>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</si>
  <si>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</si>
  <si>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</si>
  <si>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</si>
  <si>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</si>
  <si>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</si>
  <si>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</si>
  <si>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</si>
  <si>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</si>
  <si>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</si>
  <si>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</si>
  <si>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</si>
  <si>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</si>
  <si>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</si>
  <si>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</si>
  <si>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</si>
  <si>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</si>
  <si>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</si>
  <si>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</si>
  <si>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</si>
  <si>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</si>
  <si>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</si>
  <si>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</si>
  <si>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</si>
  <si>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</si>
  <si>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</si>
  <si>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</si>
  <si>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</si>
  <si>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</si>
  <si>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</si>
  <si>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</si>
  <si>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</si>
  <si>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</si>
  <si>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</si>
  <si>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</si>
  <si>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</si>
  <si>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</si>
  <si>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</si>
  <si>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</si>
  <si>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</si>
  <si>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</si>
  <si>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</si>
  <si>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</si>
  <si>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</si>
  <si>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</si>
  <si>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</si>
  <si>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</si>
  <si>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</si>
  <si>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</si>
  <si>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</si>
  <si>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</si>
  <si>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</si>
  <si>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</si>
  <si>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</si>
  <si>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</si>
  <si>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</si>
  <si>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</si>
  <si>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</si>
  <si>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</si>
  <si>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</si>
  <si>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</si>
  <si>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</si>
  <si>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</si>
  <si>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</si>
  <si>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</si>
  <si>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</si>
  <si>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</si>
  <si>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</si>
  <si>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</si>
  <si>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</si>
  <si>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</si>
  <si>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</si>
  <si>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</si>
  <si>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</si>
  <si>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</si>
  <si>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</si>
  <si>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</si>
  <si>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</si>
  <si>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</si>
  <si>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</si>
  <si>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</si>
  <si>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</si>
  <si>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</si>
  <si>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</si>
  <si>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</si>
  <si>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</si>
  <si>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</si>
  <si>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</si>
  <si>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</si>
  <si>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</si>
  <si>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</si>
  <si>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</si>
  <si>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</si>
  <si>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</si>
  <si>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</si>
  <si>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</si>
  <si>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</si>
  <si>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</si>
  <si>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</si>
  <si>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</si>
  <si>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</si>
  <si>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</si>
  <si>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</si>
  <si>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</si>
  <si>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</si>
  <si>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</si>
  <si>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</si>
  <si>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</si>
  <si>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</si>
  <si>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</si>
  <si>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</si>
  <si>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</si>
  <si>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</si>
  <si>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</si>
  <si>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</si>
  <si>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</si>
  <si>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</si>
  <si>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</si>
  <si>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</si>
  <si>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</si>
  <si>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</si>
  <si>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</si>
  <si>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</si>
  <si>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</si>
  <si>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</si>
  <si>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</si>
  <si>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</si>
  <si>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</si>
  <si>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</si>
  <si>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</si>
  <si>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</si>
  <si>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</si>
  <si>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</si>
  <si>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</si>
  <si>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</si>
  <si>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</si>
  <si>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</si>
  <si>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</si>
  <si>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</si>
  <si>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</si>
  <si>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</si>
  <si>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</si>
  <si>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</si>
  <si>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</si>
  <si>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</si>
  <si>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</si>
  <si>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</si>
  <si>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</si>
  <si>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</si>
  <si>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</si>
  <si>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</si>
  <si>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</si>
  <si>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</si>
  <si>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</si>
  <si>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</si>
  <si>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</si>
  <si>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</si>
  <si>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</si>
  <si>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</si>
  <si>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</si>
  <si>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</si>
  <si>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</si>
  <si>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</si>
  <si>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</si>
  <si>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</si>
  <si>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</si>
  <si>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</si>
  <si>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</si>
  <si>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</si>
  <si>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</si>
  <si>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</si>
  <si>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</si>
  <si>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</si>
  <si>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</si>
  <si>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</si>
  <si>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</si>
  <si>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</si>
  <si>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</si>
  <si>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</si>
  <si>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</si>
  <si>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</si>
  <si>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</si>
  <si>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</si>
  <si>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</si>
  <si>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</si>
  <si>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</si>
  <si>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</si>
  <si>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</si>
  <si>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</si>
  <si>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</si>
  <si>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</si>
  <si>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</si>
  <si>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</si>
  <si>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</si>
  <si>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</si>
  <si>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</si>
  <si>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</si>
  <si>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</si>
  <si>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</si>
  <si>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</si>
  <si>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</si>
  <si>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</si>
  <si>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</si>
  <si>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</si>
  <si>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</si>
  <si>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</si>
  <si>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</si>
  <si>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</si>
  <si>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</si>
  <si>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</si>
  <si>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</si>
  <si>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</si>
  <si>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</si>
  <si>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</si>
  <si>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</si>
  <si>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</si>
  <si>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</si>
  <si>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</si>
  <si>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</si>
  <si>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</si>
  <si>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</si>
  <si>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</si>
  <si>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</si>
  <si>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</si>
  <si>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</si>
  <si>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</si>
  <si>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</si>
  <si>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</si>
  <si>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</si>
  <si>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</si>
  <si>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</si>
  <si>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</si>
  <si>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</si>
  <si>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</si>
  <si>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</si>
  <si>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</si>
  <si>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</si>
  <si>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</si>
  <si>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</si>
  <si>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</si>
  <si>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</si>
  <si>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</si>
  <si>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</si>
  <si>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</si>
  <si>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</si>
  <si>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</si>
  <si>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</si>
  <si>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</si>
  <si>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</si>
  <si>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</si>
  <si>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</si>
  <si>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</si>
  <si>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</si>
  <si>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</si>
  <si>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</si>
  <si>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</si>
  <si>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</si>
  <si>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</si>
  <si>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</si>
  <si>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</si>
  <si>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</si>
  <si>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</si>
  <si>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</si>
  <si>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</si>
  <si>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</si>
  <si>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</si>
  <si>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</si>
  <si>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</si>
  <si>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</si>
  <si>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</si>
  <si>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</si>
  <si>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</si>
  <si>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</si>
  <si>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</si>
  <si>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</si>
  <si>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</si>
  <si>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</si>
  <si>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</si>
  <si>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</si>
  <si>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</si>
  <si>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</si>
  <si>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</si>
  <si>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</si>
  <si>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</si>
  <si>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</si>
  <si>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</si>
  <si>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</si>
  <si>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</si>
  <si>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</si>
  <si>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</si>
  <si>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</si>
  <si>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</si>
  <si>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</si>
  <si>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</si>
  <si>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</si>
  <si>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</si>
  <si>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</si>
  <si>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</si>
  <si>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</si>
  <si>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</si>
  <si>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</si>
  <si>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</si>
  <si>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</si>
  <si>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</si>
  <si>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</si>
  <si>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</si>
  <si>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</si>
  <si>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</si>
  <si>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</si>
  <si>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</si>
  <si>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</si>
  <si>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</si>
  <si>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</si>
  <si>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</si>
  <si>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</si>
  <si>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</si>
  <si>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</si>
  <si>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</si>
  <si>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</si>
  <si>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</si>
  <si>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</si>
  <si>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</si>
  <si>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</si>
  <si>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</si>
  <si>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</si>
  <si>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</si>
  <si>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</si>
  <si>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</si>
  <si>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</si>
  <si>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</si>
  <si>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</si>
  <si>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</si>
  <si>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</si>
  <si>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</si>
  <si>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</si>
  <si>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</si>
  <si>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</si>
  <si>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</si>
  <si>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</si>
  <si>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</si>
  <si>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</si>
  <si>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</si>
  <si>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</si>
  <si>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</si>
  <si>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</si>
  <si>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</si>
  <si>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</si>
  <si>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</si>
  <si>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</si>
  <si>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</si>
  <si>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</si>
  <si>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</si>
  <si>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</si>
  <si>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</si>
  <si>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</si>
  <si>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</si>
  <si>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</si>
  <si>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</si>
  <si>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</si>
  <si>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</si>
  <si>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</si>
  <si>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</si>
  <si>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</si>
  <si>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</si>
  <si>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</si>
  <si>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</si>
  <si>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</si>
  <si>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</si>
  <si>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</si>
  <si>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</si>
  <si>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</si>
  <si>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</si>
  <si>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</si>
  <si>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</si>
  <si>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</si>
  <si>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</si>
  <si>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</si>
  <si>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</si>
  <si>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</si>
  <si>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</si>
  <si>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</si>
  <si>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</si>
  <si>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</si>
  <si>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</si>
  <si>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</si>
  <si>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</si>
  <si>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</si>
  <si>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</si>
  <si>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</si>
  <si>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</si>
  <si>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</si>
  <si>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</si>
  <si>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</si>
  <si>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</si>
  <si>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</si>
  <si>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</si>
  <si>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</si>
  <si>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</si>
  <si>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</si>
  <si>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</si>
  <si>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</si>
  <si>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</si>
  <si>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</si>
  <si>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</si>
  <si>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</si>
  <si>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</si>
  <si>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</si>
  <si>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</si>
  <si>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</si>
  <si>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</si>
  <si>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</si>
  <si>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</si>
  <si>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</si>
  <si>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</si>
  <si>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</si>
  <si>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</si>
  <si>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</si>
  <si>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</si>
  <si>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</si>
  <si>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</si>
  <si>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</si>
  <si>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</si>
  <si>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</si>
  <si>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</si>
  <si>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</si>
  <si>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</si>
  <si>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</si>
  <si>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</si>
  <si>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</si>
  <si>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</si>
  <si>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</si>
  <si>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</si>
  <si>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</si>
  <si>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</si>
  <si>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</si>
  <si>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</si>
  <si>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</si>
  <si>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</si>
  <si>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</si>
  <si>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</si>
  <si>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</si>
  <si>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</si>
  <si>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</si>
  <si>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</si>
  <si>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</si>
  <si>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</si>
  <si>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</si>
  <si>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</si>
  <si>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</si>
  <si>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</si>
  <si>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</si>
  <si>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</si>
  <si>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</si>
  <si>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</si>
  <si>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</si>
  <si>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</si>
  <si>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</si>
  <si>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</si>
  <si>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</si>
  <si>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</si>
  <si>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</si>
  <si>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</si>
  <si>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</si>
  <si>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</si>
  <si>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</si>
  <si>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</si>
  <si>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</si>
  <si>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</si>
  <si>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</si>
  <si>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</si>
  <si>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</si>
  <si>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</si>
  <si>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</si>
  <si>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</si>
  <si>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</si>
  <si>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</si>
  <si>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</si>
  <si>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</si>
  <si>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</si>
  <si>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</si>
  <si>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</si>
  <si>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</si>
  <si>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</si>
  <si>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</si>
  <si>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</si>
  <si>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</si>
  <si>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</si>
  <si>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</si>
  <si>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</si>
  <si>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</si>
  <si>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</si>
  <si>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</si>
  <si>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</si>
  <si>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</si>
  <si>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</si>
  <si>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</si>
  <si>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</si>
  <si>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</si>
  <si>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</si>
  <si>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</si>
  <si>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</si>
  <si>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</si>
  <si>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</si>
  <si>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</si>
  <si>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</si>
  <si>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</si>
  <si>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</si>
  <si>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</si>
  <si>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</si>
  <si>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</si>
  <si>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</si>
  <si>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</si>
  <si>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</si>
  <si>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</si>
  <si>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</si>
  <si>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</si>
  <si>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</si>
  <si>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</si>
  <si>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</si>
  <si>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</si>
  <si>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</si>
  <si>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</si>
  <si>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</si>
  <si>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</si>
  <si>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</si>
  <si>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</si>
  <si>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</si>
  <si>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</si>
  <si>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</si>
  <si>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</si>
  <si>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</si>
  <si>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</si>
  <si>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</si>
  <si>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</si>
  <si>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</si>
  <si>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</si>
  <si>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</si>
  <si>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</si>
  <si>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</si>
  <si>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</si>
  <si>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</si>
  <si>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</si>
  <si>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</si>
  <si>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</si>
  <si>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</si>
  <si>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</si>
  <si>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</si>
  <si>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</si>
  <si>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</si>
  <si>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</si>
  <si>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</si>
  <si>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</si>
  <si>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</si>
  <si>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</si>
  <si>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</si>
  <si>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</si>
  <si>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</si>
  <si>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</si>
  <si>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</si>
  <si>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</si>
  <si>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</si>
  <si>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</si>
  <si>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</si>
  <si>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</si>
  <si>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</si>
  <si>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</si>
  <si>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</si>
  <si>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</si>
  <si>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</si>
  <si>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</si>
  <si>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</si>
  <si>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</si>
  <si>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</si>
  <si>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</si>
  <si>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</si>
  <si>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</si>
  <si>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</si>
  <si>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</si>
  <si>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</si>
  <si>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</si>
  <si>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</si>
  <si>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</si>
  <si>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</si>
  <si>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</si>
  <si>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</si>
  <si>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</si>
  <si>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</si>
  <si>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</si>
  <si>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</si>
  <si>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</si>
  <si>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</si>
  <si>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</si>
  <si>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</si>
  <si>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</si>
  <si>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</si>
  <si>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</si>
  <si>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</si>
  <si>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</si>
  <si>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</si>
  <si>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</si>
  <si>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</si>
  <si>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</si>
  <si>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</si>
  <si>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</si>
  <si>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</si>
  <si>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</si>
  <si>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</si>
  <si>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</si>
  <si>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</si>
  <si>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</si>
  <si>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</si>
  <si>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</si>
  <si>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</si>
  <si>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</si>
  <si>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</si>
  <si>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</si>
  <si>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</si>
  <si>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</si>
  <si>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</si>
  <si>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</si>
  <si>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</si>
  <si>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</si>
  <si>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</si>
  <si>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</si>
  <si>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</si>
  <si>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</si>
  <si>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</si>
  <si>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</si>
  <si>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</si>
  <si>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</si>
  <si>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</si>
  <si>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</si>
  <si>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</si>
  <si>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</si>
  <si>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</si>
  <si>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</si>
  <si>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</si>
  <si>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</si>
  <si>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</si>
  <si>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</si>
  <si>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</si>
  <si>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</si>
  <si>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</si>
  <si>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</si>
  <si>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</si>
  <si>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</si>
  <si>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</si>
  <si>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</si>
  <si>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</si>
  <si>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</si>
  <si>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</si>
  <si>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</si>
  <si>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</si>
  <si>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</si>
  <si>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</si>
  <si>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</si>
  <si>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</si>
  <si>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</si>
  <si>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</si>
  <si>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</si>
  <si>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</si>
  <si>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</si>
  <si>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</si>
  <si>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</si>
  <si>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</si>
  <si>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</si>
  <si>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</si>
  <si>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</si>
  <si>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</si>
  <si>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</si>
  <si>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</si>
  <si>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</si>
  <si>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</si>
  <si>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</si>
  <si>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</si>
  <si>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</si>
  <si>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</si>
  <si>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</si>
  <si>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</si>
  <si>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</si>
  <si>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</si>
  <si>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</si>
  <si>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</si>
  <si>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</si>
  <si>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</si>
  <si>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</si>
  <si>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</si>
  <si>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</si>
  <si>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</si>
  <si>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</si>
  <si>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</si>
  <si>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</si>
  <si>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</si>
  <si>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</si>
  <si>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</si>
  <si>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</si>
  <si>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</si>
  <si>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</si>
  <si>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</si>
  <si>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</si>
  <si>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</si>
  <si>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</si>
  <si>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</si>
  <si>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</si>
  <si>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</si>
  <si>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</si>
  <si>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</si>
  <si>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</si>
  <si>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</si>
  <si>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</si>
  <si>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</si>
  <si>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</si>
  <si>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</si>
  <si>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</si>
  <si>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</si>
  <si>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</si>
  <si>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</si>
  <si>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</si>
  <si>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</si>
  <si>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</si>
  <si>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</si>
  <si>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</si>
  <si>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</si>
  <si>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</si>
  <si>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</si>
  <si>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</si>
  <si>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</si>
  <si>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</si>
  <si>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</si>
  <si>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</si>
  <si>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</si>
  <si>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</si>
  <si>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</si>
  <si>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</si>
  <si>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</si>
  <si>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</si>
  <si>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</si>
  <si>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</si>
  <si>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</si>
  <si>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</si>
  <si>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</si>
  <si>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</si>
  <si>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</si>
  <si>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</si>
  <si>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</si>
  <si>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</si>
  <si>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</si>
  <si>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</si>
  <si>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</si>
  <si>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</si>
  <si>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</si>
  <si>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</si>
  <si>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</si>
  <si>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</si>
  <si>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</si>
  <si>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</si>
  <si>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</si>
  <si>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</si>
  <si>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</si>
  <si>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</si>
  <si>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</si>
  <si>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</si>
  <si>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</si>
  <si>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</si>
  <si>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</si>
  <si>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</si>
  <si>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</si>
  <si>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</si>
  <si>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</si>
  <si>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</si>
  <si>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</si>
  <si>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</si>
  <si>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</si>
  <si>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</si>
  <si>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</si>
  <si>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</si>
  <si>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</si>
  <si>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</si>
  <si>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</si>
  <si>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</si>
  <si>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</si>
  <si>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</si>
  <si>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</si>
  <si>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</si>
  <si>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</si>
  <si>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</si>
  <si>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</si>
  <si>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</si>
  <si>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</si>
  <si>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</si>
  <si>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</si>
  <si>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</si>
  <si>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</si>
  <si>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</si>
  <si>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</si>
  <si>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</si>
  <si>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</si>
  <si>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</si>
  <si>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</si>
  <si>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</si>
  <si>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</si>
  <si>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</si>
  <si>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</si>
  <si>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</si>
  <si>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</si>
  <si>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</si>
  <si>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</si>
  <si>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</si>
  <si>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</si>
  <si>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</si>
  <si>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</si>
  <si>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</si>
  <si>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</si>
  <si>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</si>
  <si>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</si>
  <si>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</si>
  <si>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</si>
  <si>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</si>
  <si>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</si>
  <si>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</si>
  <si>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</si>
  <si>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</si>
  <si>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</si>
  <si>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</si>
  <si>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</si>
  <si>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</si>
  <si>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</si>
  <si>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</si>
  <si>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</si>
  <si>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</si>
  <si>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</si>
  <si>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</si>
  <si>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</si>
  <si>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</si>
  <si>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</si>
  <si>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</si>
  <si>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</si>
  <si>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</si>
  <si>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</si>
  <si>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</si>
  <si>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</si>
  <si>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</si>
  <si>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</si>
  <si>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</si>
  <si>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</si>
  <si>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</si>
  <si>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</si>
  <si>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</si>
  <si>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</si>
  <si>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</si>
  <si>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</si>
  <si>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</si>
  <si>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</si>
  <si>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</si>
  <si>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</si>
  <si>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</si>
  <si>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</si>
  <si>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</si>
  <si>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</si>
  <si>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</si>
  <si>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</si>
  <si>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</si>
  <si>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</si>
  <si>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</si>
  <si>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</si>
  <si>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</si>
  <si>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</si>
  <si>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</si>
  <si>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</si>
  <si>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</si>
  <si>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</si>
  <si>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</si>
  <si>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</si>
  <si>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</si>
  <si>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</si>
  <si>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</si>
  <si>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</si>
  <si>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</si>
  <si>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</si>
  <si>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</si>
  <si>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</si>
  <si>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</si>
  <si>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</si>
  <si>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</si>
  <si>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</si>
  <si>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</si>
  <si>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</si>
  <si>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</si>
  <si>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</si>
  <si>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</si>
  <si>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</si>
  <si>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</si>
  <si>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</si>
  <si>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</si>
  <si>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</si>
  <si>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</si>
  <si>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</si>
  <si>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</si>
  <si>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</si>
  <si>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</si>
  <si>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</si>
  <si>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</si>
  <si>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</si>
  <si>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</si>
  <si>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</si>
  <si>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</si>
  <si>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</si>
  <si>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</si>
  <si>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</si>
  <si>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</si>
  <si>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</si>
  <si>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</si>
  <si>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</si>
  <si>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</si>
  <si>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</si>
  <si>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</si>
  <si>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</si>
  <si>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</si>
  <si>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</si>
  <si>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</si>
  <si>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</si>
  <si>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</si>
  <si>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</si>
  <si>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</si>
  <si>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</si>
  <si>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</si>
  <si>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</si>
  <si>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</si>
  <si>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</si>
  <si>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</si>
  <si>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</si>
  <si>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</si>
  <si>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</si>
  <si>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</si>
  <si>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</si>
  <si>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</si>
  <si>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</si>
  <si>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</si>
  <si>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</si>
  <si>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</si>
  <si>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</si>
  <si>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</si>
  <si>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</si>
  <si>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</si>
  <si>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</si>
  <si>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</si>
  <si>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</si>
  <si>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</si>
  <si>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</si>
  <si>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</si>
  <si>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</si>
  <si>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</si>
  <si>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</si>
  <si>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</si>
  <si>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</si>
  <si>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</si>
  <si>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</si>
  <si>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</si>
  <si>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</si>
  <si>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</si>
  <si>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</si>
  <si>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</si>
  <si>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</si>
  <si>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</si>
  <si>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</si>
  <si>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</si>
  <si>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</si>
  <si>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</si>
  <si>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</si>
  <si>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</si>
  <si>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</si>
  <si>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</si>
  <si>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</si>
  <si>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</si>
  <si>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</si>
  <si>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</si>
  <si>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</si>
  <si>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</si>
  <si>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</si>
  <si>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</si>
  <si>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</si>
  <si>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</si>
  <si>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</si>
  <si>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</si>
  <si>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</si>
  <si>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</si>
  <si>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</si>
  <si>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</si>
  <si>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</si>
  <si>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</si>
  <si>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</si>
  <si>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</si>
  <si>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</si>
  <si>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</si>
  <si>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</si>
  <si>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</si>
  <si>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</si>
  <si>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</si>
  <si>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</si>
  <si>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</si>
  <si>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</si>
  <si>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</si>
  <si>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</si>
  <si>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</si>
  <si>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</si>
  <si>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</si>
  <si>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</si>
  <si>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</si>
  <si>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</si>
  <si>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</si>
  <si>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</si>
  <si>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</si>
  <si>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</si>
  <si>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</si>
  <si>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</si>
  <si>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</si>
  <si>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</si>
  <si>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</si>
  <si>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</si>
  <si>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</si>
  <si>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</si>
  <si>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</si>
  <si>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</si>
  <si>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</si>
  <si>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</si>
  <si>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</si>
  <si>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</si>
  <si>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</si>
  <si>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</si>
  <si>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</si>
  <si>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</si>
  <si>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</si>
  <si>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</si>
  <si>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</si>
  <si>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</si>
  <si>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</si>
  <si>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</si>
  <si>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</si>
  <si>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</si>
  <si>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</si>
  <si>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</si>
  <si>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</si>
  <si>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</si>
  <si>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</si>
  <si>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</si>
  <si>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</si>
  <si>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</si>
  <si>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</si>
  <si>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</si>
  <si>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</si>
  <si>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</si>
  <si>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</si>
  <si>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</si>
  <si>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</si>
  <si>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</si>
  <si>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</si>
  <si>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</si>
  <si>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</si>
  <si>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</si>
  <si>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</si>
  <si>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</si>
  <si>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</si>
  <si>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</si>
  <si>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</si>
  <si>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</si>
  <si>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</si>
  <si>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</si>
  <si>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</si>
  <si>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</si>
  <si>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</si>
  <si>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</si>
  <si>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</si>
  <si>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</si>
  <si>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</si>
  <si>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</si>
  <si>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</si>
  <si>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</si>
  <si>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</si>
  <si>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</si>
  <si>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</si>
  <si>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</si>
  <si>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</si>
  <si>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</si>
  <si>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</si>
  <si>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</si>
  <si>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</si>
  <si>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</si>
  <si>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</si>
  <si>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</si>
  <si>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</si>
  <si>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</si>
  <si>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</si>
  <si>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</si>
  <si>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</si>
  <si>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</si>
  <si>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</si>
  <si>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</si>
  <si>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</si>
  <si>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</si>
  <si>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</si>
  <si>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</si>
  <si>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</si>
  <si>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</si>
  <si>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</si>
  <si>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</si>
  <si>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</si>
  <si>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</si>
  <si>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</si>
  <si>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</si>
  <si>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</si>
  <si>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</si>
  <si>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</si>
  <si>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</si>
  <si>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</si>
  <si>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</si>
  <si>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</si>
  <si>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</si>
  <si>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</si>
  <si>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</si>
  <si>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</si>
  <si>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</si>
  <si>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</si>
  <si>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</si>
  <si>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</si>
  <si>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</si>
  <si>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</si>
  <si>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</si>
  <si>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</si>
  <si>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</si>
  <si>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</si>
  <si>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</si>
  <si>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</si>
  <si>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</si>
  <si>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</si>
  <si>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</si>
  <si>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</si>
  <si>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</si>
  <si>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</si>
  <si>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</si>
  <si>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</si>
  <si>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</si>
  <si>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</si>
  <si>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</si>
  <si>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</si>
  <si>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</si>
  <si>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</si>
  <si>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</si>
  <si>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</si>
  <si>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</si>
  <si>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</si>
  <si>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</si>
  <si>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</si>
  <si>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</si>
  <si>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</si>
  <si>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</si>
  <si>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</si>
  <si>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</si>
  <si>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</si>
  <si>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</si>
  <si>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</si>
  <si>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</si>
  <si>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</si>
  <si>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</si>
  <si>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</si>
  <si>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</si>
  <si>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</si>
  <si>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</si>
  <si>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</si>
  <si>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</si>
  <si>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</si>
  <si>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</si>
  <si>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</si>
  <si>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</si>
  <si>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</si>
  <si>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</si>
  <si>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</si>
  <si>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</si>
  <si>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</si>
  <si>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</si>
  <si>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</si>
  <si>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</si>
  <si>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</si>
  <si>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</si>
  <si>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</si>
  <si>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</si>
  <si>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</si>
  <si>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</si>
  <si>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</si>
  <si>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</si>
  <si>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</si>
  <si>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</si>
  <si>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</si>
  <si>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</si>
  <si>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</si>
  <si>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</si>
  <si>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</si>
  <si>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</si>
  <si>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</si>
  <si>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</si>
  <si>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</si>
  <si>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</si>
  <si>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</si>
  <si>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</si>
  <si>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</si>
  <si>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</si>
  <si>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</si>
  <si>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</si>
  <si>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</si>
  <si>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</si>
  <si>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</si>
  <si>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</si>
  <si>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</si>
  <si>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</si>
  <si>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</si>
  <si>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</si>
  <si>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</si>
  <si>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</si>
  <si>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</si>
  <si>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</si>
  <si>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</si>
  <si>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</si>
  <si>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</si>
  <si>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</si>
  <si>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</si>
  <si>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</si>
  <si>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</si>
  <si>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</si>
  <si>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</si>
  <si>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</si>
  <si>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</si>
  <si>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</si>
  <si>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</si>
  <si>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</si>
  <si>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</si>
  <si>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</si>
  <si>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</si>
  <si>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</si>
  <si>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</si>
  <si>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</si>
  <si>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</si>
  <si>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</si>
  <si>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</si>
  <si>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</si>
  <si>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</si>
  <si>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</si>
  <si>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</si>
  <si>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</si>
  <si>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</si>
  <si>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</si>
  <si>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</si>
  <si>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</si>
  <si>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</si>
  <si>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</si>
  <si>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</si>
  <si>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</si>
  <si>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</si>
  <si>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</si>
  <si>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</si>
  <si>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</si>
  <si>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</si>
  <si>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</si>
  <si>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</si>
  <si>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</si>
  <si>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</si>
  <si>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</si>
  <si>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</si>
  <si>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</si>
  <si>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</si>
  <si>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</si>
  <si>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</si>
  <si>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</si>
  <si>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</si>
  <si>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</si>
  <si>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</si>
  <si>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</si>
  <si>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</si>
  <si>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</si>
  <si>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</si>
  <si>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</si>
  <si>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</si>
  <si>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</si>
  <si>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</si>
  <si>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</si>
  <si>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</si>
  <si>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</si>
  <si>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</si>
  <si>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</si>
  <si>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</si>
  <si>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</si>
  <si>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</si>
  <si>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</si>
  <si>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</si>
  <si>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</si>
  <si>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</si>
  <si>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</si>
  <si>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</si>
  <si>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</si>
  <si>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</si>
  <si>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</si>
  <si>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</si>
  <si>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</si>
  <si>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</si>
  <si>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</si>
  <si>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</si>
  <si>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</si>
  <si>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</si>
  <si>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</si>
  <si>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</si>
  <si>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</si>
  <si>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</si>
  <si>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</si>
  <si>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</si>
  <si>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</si>
  <si>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</si>
  <si>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</si>
  <si>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</si>
  <si>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</si>
  <si>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</si>
  <si>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</si>
  <si>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</si>
  <si>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</si>
  <si>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</si>
  <si>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</si>
  <si>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</si>
  <si>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</si>
  <si>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</si>
  <si>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</si>
  <si>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</si>
  <si>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</si>
  <si>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</si>
  <si>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</si>
  <si>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</si>
  <si>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</si>
  <si>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</si>
  <si>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</si>
  <si>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</si>
  <si>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</si>
  <si>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</si>
  <si>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</si>
  <si>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</si>
  <si>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</si>
  <si>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</si>
  <si>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</si>
  <si>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</si>
  <si>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</si>
  <si>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</si>
  <si>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</si>
  <si>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</si>
  <si>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</si>
  <si>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</si>
  <si>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</si>
  <si>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</si>
  <si>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</si>
  <si>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</si>
  <si>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</si>
  <si>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</si>
  <si>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</si>
  <si>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</si>
  <si>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</si>
  <si>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</si>
  <si>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</si>
  <si>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</si>
  <si>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</si>
  <si>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</si>
  <si>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</si>
  <si>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</si>
  <si>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</si>
  <si>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</si>
  <si>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</si>
  <si>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</si>
  <si>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</si>
  <si>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</si>
  <si>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</si>
  <si>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</si>
  <si>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</si>
  <si>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</si>
  <si>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</si>
  <si>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</si>
  <si>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</si>
  <si>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</si>
  <si>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</si>
  <si>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</si>
  <si>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</si>
  <si>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</si>
  <si>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</si>
  <si>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</si>
  <si>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</si>
  <si>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</si>
  <si>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</si>
  <si>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</si>
  <si>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</si>
  <si>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</si>
  <si>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</si>
  <si>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</si>
  <si>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</si>
  <si>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</si>
  <si>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</si>
  <si>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</si>
  <si>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</si>
  <si>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</si>
  <si>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</si>
  <si>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</si>
  <si>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</si>
  <si>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</si>
  <si>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</si>
  <si>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</si>
  <si>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</si>
  <si>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</si>
  <si>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</si>
  <si>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</si>
  <si>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</si>
  <si>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</si>
  <si>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</si>
  <si>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</si>
  <si>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</si>
  <si>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</si>
  <si>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</si>
  <si>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</si>
  <si>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</si>
  <si>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</si>
  <si>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</si>
  <si>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</si>
  <si>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</si>
  <si>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</si>
  <si>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</si>
  <si>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</si>
  <si>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</si>
  <si>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</si>
  <si>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</si>
  <si>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</si>
  <si>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</si>
  <si>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</si>
  <si>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</si>
  <si>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</si>
  <si>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</si>
  <si>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</si>
  <si>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</si>
  <si>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</si>
  <si>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</si>
  <si>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</si>
  <si>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</si>
  <si>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</si>
  <si>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</si>
  <si>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</si>
  <si>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</si>
  <si>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</si>
  <si>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</si>
  <si>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</si>
  <si>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</si>
  <si>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</si>
  <si>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</si>
  <si>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</si>
  <si>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</si>
  <si>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</si>
  <si>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</si>
  <si>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</si>
  <si>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</si>
  <si>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</si>
  <si>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</si>
  <si>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</si>
  <si>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</si>
  <si>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</si>
  <si>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</si>
  <si>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</si>
  <si>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</si>
  <si>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</si>
  <si>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</si>
  <si>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</si>
  <si>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</si>
  <si>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</si>
  <si>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</si>
  <si>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</si>
  <si>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</si>
  <si>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</si>
  <si>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</si>
  <si>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</si>
  <si>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</si>
  <si>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</si>
  <si>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</si>
  <si>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</si>
  <si>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</si>
  <si>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</si>
  <si>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</si>
  <si>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</si>
  <si>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</si>
  <si>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</si>
  <si>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</si>
  <si>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</si>
  <si>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</si>
  <si>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</si>
  <si>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</si>
  <si>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</si>
  <si>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</si>
  <si>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</si>
  <si>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</si>
  <si>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</si>
  <si>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</si>
  <si>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</si>
  <si>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</si>
  <si>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</si>
  <si>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</si>
  <si>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</si>
  <si>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</si>
  <si>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</si>
  <si>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</si>
  <si>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</si>
  <si>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</si>
  <si>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</si>
  <si>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</si>
  <si>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</si>
  <si>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</si>
  <si>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</si>
  <si>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</si>
  <si>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</si>
  <si>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</si>
  <si>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</si>
  <si>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</si>
  <si>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</si>
  <si>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</si>
  <si>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</si>
  <si>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</si>
  <si>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</si>
  <si>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</si>
  <si>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</si>
  <si>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</si>
  <si>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</si>
  <si>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</si>
  <si>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</si>
  <si>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</si>
  <si>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</si>
  <si>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</si>
  <si>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</si>
  <si>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</si>
  <si>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</si>
  <si>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</si>
  <si>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</si>
  <si>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</si>
  <si>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</si>
  <si>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</si>
  <si>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</si>
  <si>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</si>
  <si>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</si>
  <si>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</si>
  <si>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</si>
  <si>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</si>
  <si>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</si>
  <si>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</si>
  <si>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</si>
  <si>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</si>
  <si>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</si>
  <si>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</si>
  <si>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</si>
  <si>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</si>
  <si>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</si>
  <si>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</si>
  <si>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</si>
  <si>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</si>
  <si>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</si>
  <si>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</si>
  <si>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</si>
  <si>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</si>
  <si>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</si>
  <si>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</si>
  <si>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</si>
  <si>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</si>
  <si>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</si>
  <si>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</si>
  <si>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</si>
  <si>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</si>
  <si>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</si>
  <si>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</si>
  <si>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</si>
  <si>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</si>
  <si>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</si>
  <si>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</si>
  <si>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</si>
  <si>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</si>
  <si>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</si>
  <si>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</si>
  <si>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</si>
  <si>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</si>
  <si>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</si>
  <si>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</si>
  <si>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</si>
  <si>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</si>
  <si>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</si>
  <si>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</si>
  <si>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</si>
  <si>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</si>
  <si>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</si>
  <si>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</si>
  <si>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</si>
  <si>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</si>
  <si>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</si>
  <si>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</si>
  <si>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</si>
  <si>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</si>
  <si>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</si>
  <si>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</si>
  <si>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</si>
  <si>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</si>
  <si>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</si>
  <si>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</si>
  <si>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</si>
  <si>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</si>
  <si>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</si>
  <si>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</si>
  <si>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</si>
  <si>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</si>
  <si>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</si>
  <si>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</si>
  <si>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</si>
  <si>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</si>
  <si>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</si>
  <si>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</si>
  <si>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</si>
  <si>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</si>
  <si>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</si>
  <si>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</si>
  <si>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</si>
  <si>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</si>
  <si>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</si>
  <si>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</si>
  <si>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</si>
  <si>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</si>
  <si>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</si>
  <si>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</si>
  <si>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</si>
  <si>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</si>
  <si>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</si>
  <si>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</si>
  <si>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</si>
  <si>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</si>
  <si>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</si>
  <si>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</si>
  <si>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</si>
  <si>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</si>
  <si>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</si>
  <si>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</si>
  <si>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</si>
  <si>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</si>
  <si>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</si>
  <si>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</si>
  <si>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</si>
  <si>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</si>
  <si>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</si>
  <si>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</si>
  <si>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</si>
  <si>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</si>
  <si>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</si>
  <si>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</si>
  <si>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</si>
  <si>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</si>
  <si>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</si>
  <si>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</si>
  <si>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</si>
  <si>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</si>
  <si>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</si>
  <si>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</si>
  <si>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</si>
  <si>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</si>
  <si>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</si>
  <si>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</si>
  <si>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</si>
  <si>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</si>
  <si>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</si>
  <si>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</si>
  <si>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</si>
  <si>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</si>
  <si>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</si>
  <si>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</si>
  <si>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</si>
  <si>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</si>
  <si>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</si>
  <si>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</si>
  <si>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</si>
  <si>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</si>
  <si>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</si>
  <si>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</si>
  <si>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</si>
  <si>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</si>
  <si>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</si>
  <si>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</si>
  <si>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</si>
  <si>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</si>
  <si>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</si>
  <si>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</si>
  <si>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</si>
  <si>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</si>
  <si>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</si>
  <si>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</si>
  <si>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</si>
  <si>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</si>
  <si>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</si>
  <si>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</si>
  <si>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</si>
  <si>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</si>
  <si>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</si>
  <si>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</si>
  <si>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</si>
  <si>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</si>
  <si>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</si>
  <si>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</si>
  <si>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</si>
  <si>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</si>
  <si>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</si>
  <si>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</si>
  <si>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</si>
  <si>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</si>
  <si>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</si>
  <si>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</si>
  <si>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</si>
  <si>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</si>
  <si>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</si>
  <si>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</si>
  <si>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</si>
  <si>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</si>
  <si>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</si>
  <si>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</si>
  <si>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</si>
  <si>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</si>
  <si>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</si>
  <si>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</si>
  <si>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</si>
  <si>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</si>
  <si>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</si>
  <si>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</si>
  <si>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</si>
  <si>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</si>
  <si>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</si>
  <si>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</si>
  <si>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</si>
  <si>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</si>
  <si>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</si>
  <si>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</si>
  <si>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</si>
  <si>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</si>
  <si>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</si>
  <si>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</si>
  <si>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</si>
  <si>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</si>
  <si>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</si>
  <si>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</si>
  <si>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</si>
  <si>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</si>
  <si>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</si>
  <si>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</si>
  <si>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</si>
  <si>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</si>
  <si>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</si>
  <si>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</si>
  <si>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</si>
  <si>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</si>
  <si>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</si>
  <si>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</si>
  <si>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</si>
  <si>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</si>
  <si>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</si>
  <si>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</si>
  <si>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</si>
  <si>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</si>
  <si>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</si>
  <si>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</si>
  <si>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</si>
  <si>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</si>
  <si>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</si>
  <si>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</si>
  <si>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</si>
  <si>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</si>
  <si>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</si>
  <si>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</si>
  <si>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</si>
  <si>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</si>
  <si>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</si>
  <si>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</si>
  <si>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</si>
  <si>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</si>
  <si>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</si>
  <si>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</si>
  <si>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</si>
  <si>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</si>
  <si>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</si>
  <si>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</si>
  <si>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</si>
  <si>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</si>
  <si>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</si>
  <si>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</si>
  <si>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</si>
  <si>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</si>
  <si>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</si>
  <si>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</si>
  <si>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</si>
  <si>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</si>
  <si>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</si>
  <si>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</si>
  <si>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</si>
  <si>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</si>
  <si>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</si>
  <si>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</si>
  <si>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</si>
  <si>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</si>
  <si>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</si>
  <si>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</si>
  <si>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</si>
  <si>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</si>
  <si>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</si>
  <si>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</si>
  <si>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</si>
  <si>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</si>
  <si>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</si>
  <si>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</si>
  <si>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</si>
  <si>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</si>
  <si>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</si>
  <si>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</si>
  <si>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</si>
  <si>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</si>
  <si>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</si>
  <si>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</si>
  <si>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</si>
  <si>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</si>
  <si>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</si>
  <si>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</si>
  <si>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</si>
  <si>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</si>
  <si>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</si>
  <si>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</si>
  <si>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</si>
  <si>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</si>
  <si>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</si>
  <si>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</si>
  <si>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</si>
  <si>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</si>
  <si>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</si>
  <si>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</si>
  <si>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</si>
  <si>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</si>
  <si>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</si>
  <si>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</si>
  <si>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</si>
  <si>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</si>
  <si>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</si>
  <si>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</si>
  <si>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</si>
  <si>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</si>
  <si>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</si>
  <si>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</si>
  <si>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</si>
  <si>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</si>
  <si>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</si>
  <si>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</si>
  <si>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</si>
  <si>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</si>
  <si>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</si>
  <si>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</si>
  <si>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</si>
  <si>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</si>
  <si>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</si>
  <si>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</si>
  <si>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</si>
  <si>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</si>
  <si>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</si>
  <si>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</si>
  <si>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</si>
  <si>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</si>
  <si>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</si>
  <si>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</si>
  <si>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</si>
  <si>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</si>
  <si>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</si>
  <si>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</si>
  <si>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</si>
  <si>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</si>
  <si>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</si>
  <si>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</si>
  <si>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</si>
  <si>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</si>
  <si>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</si>
  <si>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</si>
  <si>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</si>
  <si>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</si>
  <si>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</si>
  <si>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</si>
  <si>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</si>
  <si>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</si>
  <si>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</si>
  <si>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</si>
  <si>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</si>
  <si>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</si>
  <si>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</si>
  <si>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</si>
  <si>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</si>
  <si>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</si>
  <si>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</si>
  <si>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</si>
  <si>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</si>
  <si>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</si>
  <si>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</si>
  <si>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</si>
  <si>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</si>
  <si>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</si>
  <si>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</si>
  <si>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</si>
  <si>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</si>
  <si>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</si>
  <si>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</si>
  <si>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</si>
  <si>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</si>
  <si>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</si>
  <si>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</si>
  <si>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</si>
  <si>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</si>
  <si>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</si>
  <si>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</si>
  <si>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</si>
  <si>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</si>
  <si>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</si>
  <si>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</si>
  <si>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</si>
  <si>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</si>
  <si>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</si>
  <si>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</si>
  <si>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</si>
  <si>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</si>
  <si>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</si>
  <si>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</si>
  <si>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</si>
  <si>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</si>
  <si>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</si>
  <si>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</si>
  <si>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</si>
  <si>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</si>
  <si>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</si>
  <si>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</si>
  <si>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</si>
  <si>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</si>
  <si>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</si>
  <si>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</si>
  <si>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</si>
  <si>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</si>
  <si>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</si>
  <si>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</si>
  <si>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</si>
  <si>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</si>
  <si>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</si>
  <si>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</si>
  <si>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</si>
  <si>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</si>
  <si>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</si>
  <si>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</si>
  <si>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</si>
  <si>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</si>
  <si>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</si>
  <si>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</si>
  <si>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</si>
  <si>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</si>
  <si>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</si>
  <si>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</si>
  <si>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</si>
  <si>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</si>
  <si>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</si>
  <si>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</si>
  <si>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</si>
  <si>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</si>
  <si>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</si>
  <si>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</si>
  <si>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</si>
  <si>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</si>
  <si>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</si>
  <si>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</si>
  <si>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</si>
  <si>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</si>
  <si>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</si>
  <si>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</si>
  <si>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</si>
  <si>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</si>
  <si>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</si>
  <si>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</si>
  <si>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</si>
  <si>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</si>
  <si>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</si>
  <si>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</si>
  <si>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</si>
  <si>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</si>
  <si>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</si>
  <si>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</si>
  <si>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</si>
  <si>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</si>
  <si>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</si>
  <si>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</si>
  <si>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</si>
  <si>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</si>
  <si>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</si>
  <si>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</si>
  <si>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</si>
  <si>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</si>
  <si>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</si>
  <si>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</si>
  <si>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</si>
  <si>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</si>
  <si>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</si>
  <si>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</si>
  <si>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</si>
  <si>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</si>
  <si>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</si>
  <si>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</si>
  <si>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</si>
  <si>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</si>
  <si>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</si>
  <si>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</si>
  <si>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</si>
  <si>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</si>
  <si>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</si>
  <si>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</si>
  <si>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</si>
  <si>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</si>
  <si>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</si>
  <si>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</si>
  <si>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</si>
  <si>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</si>
  <si>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</si>
  <si>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</si>
  <si>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</si>
  <si>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</si>
  <si>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</si>
  <si>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</si>
  <si>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</si>
  <si>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</si>
  <si>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</si>
  <si>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</si>
  <si>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</si>
  <si>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</si>
  <si>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</si>
  <si>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</si>
  <si>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</si>
  <si>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</si>
  <si>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</si>
  <si>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</si>
  <si>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</si>
  <si>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</si>
  <si>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</si>
  <si>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</si>
  <si>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</si>
  <si>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</si>
  <si>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</si>
  <si>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</si>
  <si>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</si>
  <si>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</si>
  <si>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</si>
  <si>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</si>
  <si>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</si>
  <si>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</si>
  <si>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</si>
  <si>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</si>
  <si>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</si>
  <si>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</si>
  <si>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</si>
  <si>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</si>
  <si>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</si>
  <si>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</si>
  <si>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</si>
  <si>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</si>
  <si>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</si>
  <si>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</si>
  <si>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</si>
  <si>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</si>
  <si>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</si>
  <si>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</si>
  <si>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</si>
  <si>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</si>
  <si>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</si>
  <si>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</si>
  <si>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</si>
  <si>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</si>
  <si>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</si>
  <si>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</si>
  <si>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</si>
  <si>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</si>
  <si>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</si>
  <si>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</si>
  <si>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</si>
  <si>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</si>
  <si>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</si>
  <si>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</si>
  <si>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</si>
  <si>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</si>
  <si>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</si>
  <si>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</si>
  <si>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</si>
  <si>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</si>
  <si>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</si>
  <si>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</si>
  <si>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</si>
  <si>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</si>
  <si>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</si>
  <si>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</si>
  <si>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</si>
  <si>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</si>
  <si>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</si>
  <si>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</si>
  <si>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</si>
  <si>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</si>
  <si>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</si>
  <si>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</si>
  <si>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</si>
  <si>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</si>
  <si>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</si>
  <si>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</si>
  <si>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</si>
  <si>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</si>
  <si>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</si>
  <si>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</si>
  <si>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</si>
  <si>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</si>
  <si>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</si>
  <si>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</si>
  <si>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</si>
  <si>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</si>
  <si>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</si>
  <si>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</si>
  <si>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</si>
  <si>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</si>
  <si>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</si>
  <si>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</si>
  <si>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</si>
  <si>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</si>
  <si>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</si>
  <si>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</si>
  <si>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</si>
  <si>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</si>
  <si>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</si>
  <si>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</si>
  <si>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</si>
  <si>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</si>
  <si>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</si>
  <si>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</si>
  <si>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</si>
  <si>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</si>
  <si>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</si>
  <si>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</si>
  <si>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</si>
  <si>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</si>
  <si>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</si>
  <si>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</si>
  <si>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</si>
  <si>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</si>
  <si>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</si>
  <si>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</si>
  <si>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</si>
  <si>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</si>
  <si>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</si>
  <si>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</si>
  <si>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</si>
  <si>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</si>
  <si>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</si>
  <si>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</si>
  <si>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</si>
  <si>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</si>
  <si>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</si>
  <si>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</si>
  <si>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</si>
  <si>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</si>
  <si>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</si>
  <si>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</si>
  <si>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</si>
  <si>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</si>
  <si>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</si>
  <si>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</si>
  <si>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</si>
  <si>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</si>
  <si>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</si>
  <si>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</si>
  <si>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</si>
  <si>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</si>
  <si>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</si>
  <si>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</si>
  <si>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</si>
  <si>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</si>
  <si>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</si>
  <si>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</si>
  <si>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</si>
  <si>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</si>
  <si>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</si>
  <si>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</si>
  <si>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</si>
  <si>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</si>
  <si>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</si>
  <si>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</si>
  <si>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</si>
  <si>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</si>
  <si>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</si>
  <si>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</si>
  <si>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</si>
  <si>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</si>
  <si>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</si>
  <si>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</si>
  <si>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</si>
  <si>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</si>
  <si>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</si>
  <si>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</si>
  <si>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</si>
  <si>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</si>
  <si>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</si>
  <si>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</si>
  <si>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</si>
  <si>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</si>
  <si>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</si>
  <si>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</si>
  <si>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</si>
  <si>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</si>
  <si>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</si>
  <si>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</si>
  <si>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</si>
  <si>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</si>
  <si>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</si>
  <si>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</si>
  <si>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</si>
  <si>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</si>
  <si>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</si>
  <si>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</si>
  <si>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</si>
  <si>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</si>
  <si>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</si>
  <si>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</si>
  <si>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</si>
  <si>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</si>
  <si>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</si>
  <si>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</si>
  <si>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</si>
  <si>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</si>
  <si>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</si>
  <si>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</si>
  <si>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</si>
  <si>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</si>
  <si>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</si>
  <si>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</si>
  <si>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</si>
  <si>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</si>
  <si>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</si>
  <si>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</si>
  <si>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</si>
  <si>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</si>
  <si>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</si>
  <si>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</si>
  <si>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</si>
  <si>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</si>
  <si>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</si>
  <si>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</si>
  <si>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</si>
  <si>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</si>
  <si>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</si>
  <si>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</si>
  <si>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</si>
  <si>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</si>
  <si>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</si>
  <si>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</si>
  <si>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</si>
  <si>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</si>
  <si>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</si>
  <si>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</si>
  <si>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</si>
  <si>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</si>
  <si>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</si>
  <si>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</si>
  <si>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</si>
  <si>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</si>
  <si>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</si>
  <si>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</si>
  <si>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</si>
  <si>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</si>
  <si>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</si>
  <si>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</si>
  <si>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</si>
  <si>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</si>
  <si>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</si>
  <si>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</si>
  <si>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</si>
  <si>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</si>
  <si>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</si>
  <si>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</si>
  <si>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</si>
  <si>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</si>
  <si>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</si>
  <si>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</si>
  <si>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</si>
  <si>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</si>
  <si>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</si>
  <si>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</si>
  <si>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</si>
  <si>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</si>
  <si>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</si>
  <si>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</si>
  <si>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</si>
  <si>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</si>
  <si>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</si>
  <si>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</si>
  <si>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</si>
  <si>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</si>
  <si>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</si>
  <si>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</si>
  <si>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</si>
  <si>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</si>
  <si>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</si>
  <si>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</si>
  <si>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</si>
  <si>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</si>
  <si>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</si>
  <si>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</si>
  <si>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</si>
  <si>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</si>
  <si>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</si>
  <si>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</si>
  <si>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</si>
  <si>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</si>
  <si>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</si>
  <si>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</si>
  <si>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</si>
  <si>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</si>
  <si>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</si>
  <si>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</si>
  <si>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</si>
  <si>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</si>
  <si>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</si>
  <si>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</si>
  <si>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</si>
  <si>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</si>
  <si>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</si>
  <si>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</si>
  <si>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</si>
  <si>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</si>
  <si>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</si>
  <si>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</si>
  <si>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</si>
  <si>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</si>
  <si>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</si>
  <si>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</si>
  <si>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</si>
  <si>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</si>
  <si>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</si>
  <si>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</si>
  <si>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</si>
  <si>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</si>
  <si>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</si>
  <si>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</si>
  <si>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</si>
  <si>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</si>
  <si>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</si>
  <si>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</si>
  <si>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</si>
  <si>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</si>
  <si>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</si>
  <si>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</si>
  <si>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</si>
  <si>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</si>
  <si>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</si>
  <si>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</si>
  <si>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</si>
  <si>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</si>
  <si>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</si>
  <si>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</si>
  <si>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</si>
  <si>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</si>
  <si>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</si>
  <si>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</si>
  <si>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</si>
  <si>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</si>
  <si>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</si>
  <si>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</si>
  <si>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</si>
  <si>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</si>
  <si>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</si>
  <si>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</si>
  <si>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</si>
  <si>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</si>
  <si>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</si>
  <si>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</si>
  <si>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</si>
  <si>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</si>
  <si>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</si>
  <si>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</si>
  <si>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</si>
  <si>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</si>
  <si>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</si>
  <si>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</si>
  <si>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</si>
  <si>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</si>
  <si>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</si>
  <si>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</si>
  <si>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</si>
  <si>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</si>
  <si>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</si>
  <si>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</si>
  <si>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</si>
  <si>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</si>
  <si>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</si>
  <si>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</si>
  <si>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</si>
  <si>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</si>
  <si>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</si>
  <si>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</si>
  <si>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</si>
  <si>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</si>
  <si>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</si>
  <si>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</si>
  <si>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</si>
  <si>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</si>
  <si>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</si>
  <si>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</si>
  <si>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</si>
  <si>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</si>
  <si>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</si>
  <si>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</si>
  <si>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</si>
  <si>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</si>
  <si>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</si>
  <si>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</si>
  <si>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</si>
  <si>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</si>
  <si>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</si>
  <si>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</si>
  <si>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</si>
  <si>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</si>
  <si>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</si>
  <si>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</si>
  <si>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</si>
  <si>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</si>
  <si>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</si>
  <si>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</si>
  <si>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</si>
  <si>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</si>
  <si>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</si>
  <si>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</si>
  <si>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</si>
  <si>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</si>
  <si>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</si>
  <si>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</si>
  <si>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</si>
  <si>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</si>
  <si>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</si>
  <si>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</si>
  <si>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</si>
  <si>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</si>
  <si>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</si>
  <si>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</si>
  <si>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</si>
  <si>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</si>
  <si>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</si>
  <si>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</si>
  <si>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</si>
  <si>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</si>
  <si>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</si>
  <si>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</si>
  <si>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</si>
  <si>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</si>
  <si>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</si>
  <si>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</si>
  <si>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</si>
  <si>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</si>
  <si>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</si>
  <si>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</si>
  <si>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</si>
  <si>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</si>
  <si>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</si>
  <si>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</si>
  <si>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</si>
  <si>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</si>
  <si>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</si>
  <si>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</si>
  <si>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</si>
  <si>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</si>
  <si>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</si>
  <si>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</si>
  <si>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</si>
  <si>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</si>
  <si>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</si>
  <si>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</si>
  <si>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</si>
  <si>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</si>
  <si>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</si>
  <si>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</si>
  <si>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</si>
  <si>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</si>
  <si>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</si>
  <si>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</si>
  <si>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</si>
  <si>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</si>
  <si>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</si>
  <si>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</si>
  <si>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</si>
  <si>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</si>
  <si>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</si>
  <si>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</si>
  <si>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</si>
  <si>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</si>
  <si>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</si>
  <si>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</si>
  <si>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</si>
  <si>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</si>
  <si>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</si>
  <si>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</si>
  <si>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</si>
  <si>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</si>
  <si>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</si>
  <si>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</si>
  <si>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</si>
  <si>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</si>
  <si>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</si>
  <si>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</si>
  <si>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</si>
  <si>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</si>
  <si>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</si>
  <si>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</si>
  <si>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</si>
  <si>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</si>
  <si>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</si>
  <si>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</si>
  <si>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</si>
  <si>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</si>
  <si>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</si>
  <si>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</si>
  <si>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</si>
  <si>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</si>
  <si>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</si>
  <si>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</si>
  <si>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</si>
  <si>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</si>
  <si>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</si>
  <si>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</si>
  <si>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</si>
  <si>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</si>
  <si>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</si>
  <si>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</si>
  <si>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</si>
  <si>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</si>
  <si>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</si>
  <si>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</si>
  <si>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</si>
  <si>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</si>
  <si>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</si>
  <si>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</si>
  <si>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</si>
  <si>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</si>
  <si>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</si>
  <si>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</si>
  <si>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</si>
  <si>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</si>
  <si>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</si>
  <si>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</si>
  <si>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</si>
  <si>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</si>
  <si>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</si>
  <si>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</si>
  <si>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</si>
  <si>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</si>
  <si>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</si>
  <si>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</si>
  <si>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</si>
  <si>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</si>
  <si>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</si>
  <si>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</si>
  <si>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</si>
  <si>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</si>
  <si>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</si>
  <si>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</si>
  <si>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</si>
  <si>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</si>
  <si>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</si>
  <si>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</si>
  <si>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</si>
  <si>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</si>
  <si>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</si>
  <si>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</si>
  <si>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</si>
  <si>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</si>
  <si>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</si>
  <si>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</si>
  <si>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</si>
  <si>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</si>
  <si>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</si>
  <si>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</si>
  <si>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</si>
  <si>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</si>
  <si>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</si>
  <si>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</si>
  <si>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</si>
  <si>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</si>
  <si>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</si>
  <si>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</si>
  <si>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</si>
  <si>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</si>
  <si>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</si>
  <si>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</si>
  <si>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</si>
  <si>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</si>
  <si>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</si>
  <si>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</si>
  <si>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</si>
  <si>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</si>
  <si>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</si>
  <si>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</si>
  <si>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</si>
  <si>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</si>
  <si>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</si>
  <si>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</si>
  <si>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</si>
  <si>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</si>
  <si>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</si>
  <si>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</si>
  <si>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</si>
  <si>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</si>
  <si>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</si>
  <si>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</si>
  <si>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</si>
  <si>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</si>
  <si>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</si>
  <si>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</si>
  <si>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</si>
  <si>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</si>
  <si>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</si>
  <si>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</si>
  <si>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</si>
  <si>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</si>
  <si>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</si>
  <si>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</si>
  <si>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</si>
  <si>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</si>
  <si>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</si>
  <si>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</si>
  <si>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</si>
  <si>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</si>
  <si>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</si>
  <si>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</si>
  <si>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</si>
  <si>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</si>
  <si>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</si>
  <si>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</si>
  <si>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</si>
  <si>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</si>
  <si>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</si>
  <si>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</si>
  <si>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</si>
  <si>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</si>
  <si>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</si>
  <si>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</si>
  <si>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</si>
  <si>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</si>
  <si>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</si>
  <si>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</si>
  <si>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</si>
  <si>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</si>
  <si>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</si>
  <si>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</si>
  <si>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</si>
  <si>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</si>
  <si>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</si>
  <si>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</si>
  <si>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</si>
  <si>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</si>
  <si>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</si>
  <si>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</si>
  <si>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</si>
  <si>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</si>
  <si>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</si>
  <si>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</si>
  <si>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</si>
  <si>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</si>
  <si>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</si>
  <si>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</si>
  <si>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</si>
  <si>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</si>
  <si>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</si>
  <si>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</si>
  <si>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</si>
  <si>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</si>
  <si>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</si>
  <si>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</si>
  <si>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</si>
  <si>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</si>
  <si>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</si>
  <si>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</si>
  <si>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</si>
  <si>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</si>
  <si>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</si>
  <si>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</si>
  <si>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</si>
  <si>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</si>
  <si>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</si>
  <si>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</si>
  <si>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</si>
  <si>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</si>
  <si>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</si>
  <si>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</si>
  <si>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</si>
  <si>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</si>
  <si>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</si>
  <si>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</si>
  <si>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</si>
  <si>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</si>
  <si>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</si>
  <si>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</si>
  <si>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</si>
  <si>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</si>
  <si>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</si>
  <si>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</si>
  <si>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</si>
  <si>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</si>
  <si>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</si>
  <si>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</si>
  <si>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</si>
  <si>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</si>
  <si>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</si>
  <si>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</si>
  <si>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</si>
  <si>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</si>
  <si>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</si>
  <si>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</si>
  <si>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</si>
  <si>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</si>
  <si>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</si>
  <si>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</si>
  <si>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</si>
  <si>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</si>
  <si>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</si>
  <si>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</si>
  <si>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</si>
  <si>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</si>
  <si>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</si>
  <si>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</si>
  <si>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</si>
  <si>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</si>
  <si>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</si>
  <si>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</si>
  <si>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</si>
  <si>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</si>
  <si>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</si>
  <si>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</si>
  <si>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</si>
  <si>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</si>
  <si>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</si>
  <si>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</si>
  <si>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</si>
  <si>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</si>
  <si>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</si>
  <si>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</si>
  <si>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</si>
  <si>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</si>
  <si>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</si>
  <si>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</si>
  <si>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</si>
  <si>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</si>
  <si>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</si>
  <si>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</si>
  <si>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</si>
  <si>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</si>
  <si>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</si>
  <si>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</si>
  <si>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</si>
  <si>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</si>
  <si>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</si>
  <si>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</si>
  <si>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</si>
  <si>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</si>
  <si>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</si>
  <si>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</si>
  <si>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</si>
  <si>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</si>
  <si>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</si>
  <si>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</si>
  <si>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</si>
  <si>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</si>
  <si>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</si>
  <si>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</si>
  <si>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</si>
  <si>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</si>
  <si>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</si>
  <si>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</si>
  <si>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</si>
  <si>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</si>
  <si>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</si>
  <si>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</si>
  <si>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</si>
  <si>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</si>
  <si>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</si>
  <si>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</si>
  <si>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</si>
  <si>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</si>
  <si>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</si>
  <si>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</si>
  <si>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</si>
  <si>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</si>
  <si>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</si>
  <si>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</si>
  <si>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</si>
  <si>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</si>
  <si>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</si>
  <si>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</si>
  <si>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</si>
  <si>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</si>
  <si>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</si>
  <si>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</si>
  <si>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</si>
  <si>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</si>
  <si>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</si>
  <si>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</si>
  <si>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</si>
  <si>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</si>
  <si>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</si>
  <si>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</si>
  <si>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</si>
  <si>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</si>
  <si>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</si>
  <si>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</si>
  <si>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</si>
  <si>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</si>
  <si>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</si>
  <si>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</si>
  <si>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</si>
  <si>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</si>
  <si>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</si>
  <si>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</si>
  <si>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</si>
  <si>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</si>
  <si>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</si>
  <si>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</si>
  <si>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</si>
  <si>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</si>
  <si>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</si>
  <si>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</si>
  <si>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</si>
  <si>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</si>
  <si>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</si>
  <si>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</si>
  <si>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</si>
  <si>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</si>
  <si>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</si>
  <si>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</si>
  <si>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</si>
  <si>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</si>
  <si>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</si>
  <si>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</si>
  <si>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</si>
  <si>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</si>
  <si>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</si>
  <si>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</si>
  <si>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</si>
  <si>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</si>
  <si>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</si>
  <si>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</si>
  <si>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</si>
  <si>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</si>
  <si>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</si>
  <si>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</si>
  <si>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</si>
  <si>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</si>
  <si>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</si>
  <si>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</si>
  <si>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</si>
  <si>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</si>
  <si>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</si>
  <si>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</si>
  <si>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</si>
  <si>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</si>
  <si>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</si>
  <si>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</si>
  <si>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</si>
  <si>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</si>
  <si>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</si>
  <si>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</si>
  <si>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</si>
  <si>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</si>
  <si>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</si>
  <si>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</si>
  <si>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</si>
  <si>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</si>
  <si>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</si>
  <si>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</si>
  <si>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</si>
  <si>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</si>
  <si>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</si>
  <si>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</si>
  <si>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</si>
  <si>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</si>
  <si>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</si>
  <si>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</si>
  <si>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</si>
  <si>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</si>
  <si>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</si>
  <si>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</si>
  <si>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</si>
  <si>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</si>
  <si>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</si>
  <si>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</si>
  <si>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</si>
  <si>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</si>
  <si>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</si>
  <si>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</si>
  <si>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</si>
  <si>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</si>
  <si>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</si>
  <si>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</si>
  <si>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</si>
  <si>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</si>
  <si>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</si>
  <si>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</si>
  <si>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</si>
  <si>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</si>
  <si>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</si>
  <si>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</si>
  <si>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</si>
  <si>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</si>
  <si>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</si>
  <si>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</si>
  <si>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</si>
  <si>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</si>
  <si>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</si>
  <si>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</si>
  <si>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</si>
  <si>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</si>
  <si>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</si>
  <si>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</si>
  <si>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</si>
  <si>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</si>
  <si>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</si>
  <si>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</si>
  <si>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</si>
  <si>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</si>
  <si>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</si>
  <si>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</si>
  <si>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</si>
  <si>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</si>
  <si>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</si>
  <si>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</si>
  <si>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</si>
  <si>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</si>
  <si>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</si>
  <si>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</si>
  <si>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</si>
  <si>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</si>
  <si>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</si>
  <si>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</si>
  <si>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</si>
  <si>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</si>
  <si>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</si>
  <si>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</si>
  <si>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</si>
  <si>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</si>
  <si>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</si>
  <si>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</si>
  <si>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</si>
  <si>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</si>
  <si>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</si>
  <si>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</si>
  <si>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</si>
  <si>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</si>
  <si>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</si>
  <si>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</si>
  <si>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</si>
  <si>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</si>
  <si>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</si>
  <si>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</si>
  <si>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</si>
  <si>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</si>
  <si>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</si>
  <si>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</si>
  <si>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</si>
  <si>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</si>
  <si>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</si>
  <si>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</si>
  <si>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</si>
  <si>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</si>
  <si>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</si>
  <si>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</si>
  <si>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</si>
  <si>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</si>
  <si>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</si>
  <si>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</si>
  <si>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</si>
  <si>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</si>
  <si>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</si>
  <si>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</si>
  <si>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</si>
  <si>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</si>
  <si>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</si>
  <si>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</si>
  <si>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</si>
  <si>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</si>
  <si>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</si>
  <si>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</si>
  <si>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</si>
  <si>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</si>
  <si>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</si>
  <si>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</si>
  <si>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</si>
  <si>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</si>
  <si>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</si>
  <si>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</si>
  <si>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</si>
  <si>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</si>
  <si>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</si>
  <si>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</si>
  <si>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</si>
  <si>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</si>
  <si>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</si>
  <si>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</si>
  <si>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</si>
  <si>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</si>
  <si>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</si>
  <si>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</si>
  <si>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</si>
  <si>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</si>
  <si>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</si>
  <si>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</si>
  <si>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</si>
  <si>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</si>
  <si>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</si>
  <si>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</si>
  <si>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</si>
  <si>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</si>
  <si>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</si>
  <si>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</si>
  <si>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</si>
  <si>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</si>
  <si>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</si>
  <si>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</si>
  <si>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</si>
  <si>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</si>
  <si>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</si>
  <si>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</si>
  <si>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</si>
  <si>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</si>
  <si>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</si>
  <si>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</si>
  <si>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</si>
  <si>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</si>
  <si>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</si>
  <si>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</si>
  <si>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</si>
  <si>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</si>
  <si>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</si>
  <si>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</si>
  <si>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</si>
  <si>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</si>
  <si>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</si>
  <si>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</si>
  <si>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</si>
  <si>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</si>
  <si>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</si>
  <si>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</si>
  <si>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</si>
  <si>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</si>
  <si>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</si>
  <si>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</si>
  <si>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</si>
  <si>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</si>
  <si>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</si>
  <si>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</si>
  <si>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</si>
  <si>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</si>
  <si>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</si>
  <si>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</si>
  <si>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</si>
  <si>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</si>
  <si>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</si>
  <si>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</si>
  <si>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</si>
  <si>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</si>
  <si>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</si>
  <si>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</si>
  <si>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</si>
  <si>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</si>
  <si>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</si>
  <si>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</si>
  <si>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</si>
  <si>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</si>
  <si>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</si>
  <si>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</si>
  <si>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</si>
  <si>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</si>
  <si>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</si>
  <si>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</si>
  <si>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</si>
  <si>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</si>
  <si>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</si>
  <si>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</si>
  <si>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</si>
  <si>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</si>
  <si>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</si>
  <si>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</si>
  <si>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</si>
  <si>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</si>
  <si>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</si>
  <si>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</si>
  <si>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</si>
  <si>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</si>
  <si>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</si>
  <si>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</si>
  <si>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</si>
  <si>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</si>
  <si>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</si>
  <si>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</si>
  <si>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</si>
  <si>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</si>
  <si>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</si>
  <si>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</si>
  <si>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</si>
  <si>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</si>
  <si>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</si>
  <si>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</si>
  <si>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</si>
  <si>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</si>
  <si>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</si>
  <si>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</si>
  <si>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</si>
  <si>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</si>
  <si>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</si>
  <si>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</si>
  <si>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</si>
  <si>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</si>
  <si>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</si>
  <si>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</si>
  <si>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</si>
  <si>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</si>
  <si>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</si>
  <si>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</si>
  <si>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</si>
  <si>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</si>
  <si>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</si>
  <si>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</si>
  <si>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</si>
  <si>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</si>
  <si>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</si>
  <si>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</si>
  <si>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</si>
  <si>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</si>
  <si>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</si>
  <si>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</si>
  <si>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</si>
  <si>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</si>
  <si>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</si>
  <si>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</si>
  <si>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</si>
  <si>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</si>
  <si>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</si>
  <si>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</si>
  <si>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</si>
  <si>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</si>
  <si>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</si>
  <si>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</si>
  <si>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</si>
  <si>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</si>
  <si>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</si>
  <si>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</si>
  <si>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</si>
  <si>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</si>
  <si>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</si>
  <si>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</si>
  <si>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</si>
  <si>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</si>
  <si>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</si>
  <si>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</si>
  <si>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</si>
  <si>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</si>
  <si>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</si>
  <si>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</si>
  <si>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</si>
  <si>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</si>
  <si>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</si>
  <si>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</si>
  <si>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</si>
  <si>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</si>
  <si>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</si>
  <si>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</si>
  <si>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</si>
  <si>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</si>
  <si>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</si>
  <si>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</si>
  <si>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</si>
  <si>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</si>
  <si>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</si>
  <si>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</si>
  <si>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</si>
  <si>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</si>
  <si>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</si>
  <si>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</si>
  <si>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</si>
  <si>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</si>
  <si>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</si>
  <si>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</si>
  <si>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</si>
  <si>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</si>
  <si>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</si>
  <si>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</si>
  <si>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</si>
  <si>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</si>
  <si>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</si>
  <si>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</si>
  <si>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</si>
  <si>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</si>
  <si>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</si>
  <si>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</si>
  <si>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</si>
  <si>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</si>
  <si>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</si>
  <si>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</si>
  <si>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</si>
  <si>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</si>
  <si>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</si>
  <si>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</si>
  <si>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</si>
  <si>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</si>
  <si>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</si>
  <si>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</si>
  <si>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</si>
  <si>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</si>
  <si>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</si>
  <si>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</si>
  <si>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</si>
  <si>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</si>
  <si>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</si>
  <si>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</si>
  <si>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</si>
  <si>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</si>
  <si>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</si>
  <si>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</si>
  <si>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</si>
  <si>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</si>
  <si>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</si>
  <si>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</si>
  <si>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</si>
  <si>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</si>
  <si>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</si>
  <si>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</si>
  <si>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</si>
  <si>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</si>
  <si>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</si>
  <si>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</si>
  <si>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</si>
  <si>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</si>
  <si>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</si>
  <si>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</si>
  <si>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</si>
  <si>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</si>
  <si>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</si>
  <si>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</si>
  <si>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</si>
  <si>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</si>
  <si>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</si>
  <si>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</si>
  <si>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</si>
  <si>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</si>
  <si>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</si>
  <si>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</si>
  <si>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</si>
  <si>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</si>
  <si>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</si>
  <si>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</si>
  <si>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</si>
  <si>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</si>
  <si>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</si>
  <si>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</si>
  <si>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</si>
  <si>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</si>
  <si>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</si>
  <si>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</si>
  <si>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</si>
  <si>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</si>
  <si>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</si>
  <si>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</si>
  <si>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</si>
  <si>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</si>
  <si>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</si>
  <si>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</si>
  <si>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</si>
  <si>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</si>
  <si>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</si>
  <si>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</si>
  <si>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</si>
  <si>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</si>
  <si>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</si>
  <si>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</si>
  <si>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</si>
  <si>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</si>
  <si>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</si>
  <si>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</si>
  <si>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</si>
  <si>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</si>
  <si>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</si>
  <si>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</si>
  <si>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</si>
  <si>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</si>
  <si>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</si>
  <si>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</si>
  <si>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</si>
  <si>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</si>
  <si>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</si>
  <si>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</si>
  <si>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</si>
  <si>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</si>
  <si>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</si>
  <si>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</si>
  <si>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</si>
  <si>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</si>
  <si>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</si>
  <si>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</si>
  <si>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</si>
  <si>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</si>
  <si>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</si>
  <si>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</si>
  <si>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</si>
  <si>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</si>
  <si>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</si>
  <si>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</si>
  <si>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</si>
  <si>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</si>
  <si>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</si>
  <si>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</si>
  <si>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</si>
  <si>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</si>
  <si>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</si>
  <si>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</si>
  <si>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</si>
  <si>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</si>
  <si>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</si>
  <si>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</si>
  <si>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</si>
  <si>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</si>
  <si>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</si>
  <si>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</si>
  <si>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</si>
  <si>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</si>
  <si>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</si>
  <si>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</si>
  <si>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</si>
  <si>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</si>
  <si>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</si>
  <si>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</si>
  <si>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</si>
  <si>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</si>
  <si>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</si>
  <si>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</si>
  <si>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</si>
  <si>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</si>
  <si>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</si>
  <si>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</si>
  <si>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</si>
  <si>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</si>
  <si>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</si>
  <si>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</si>
  <si>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</si>
  <si>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</si>
  <si>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</si>
  <si>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</si>
  <si>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</si>
  <si>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</si>
  <si>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</si>
  <si>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</si>
  <si>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</si>
  <si>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</si>
  <si>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</si>
  <si>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</si>
  <si>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</si>
  <si>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</si>
  <si>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</si>
  <si>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</si>
  <si>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</si>
  <si>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</si>
  <si>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</si>
  <si>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</si>
  <si>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</si>
  <si>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</si>
  <si>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</si>
  <si>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</si>
  <si>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</si>
  <si>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</si>
  <si>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</si>
  <si>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</si>
  <si>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</si>
  <si>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</si>
  <si>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</si>
  <si>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</si>
  <si>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</si>
  <si>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</si>
  <si>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</si>
  <si>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</si>
  <si>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</si>
  <si>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</si>
  <si>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</si>
  <si>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</si>
  <si>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</si>
  <si>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</si>
  <si>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</si>
  <si>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</si>
  <si>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</si>
  <si>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</si>
  <si>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</si>
  <si>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</si>
  <si>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</si>
  <si>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</si>
  <si>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</si>
  <si>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</si>
  <si>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</si>
  <si>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</si>
  <si>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</si>
  <si>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</si>
  <si>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</si>
  <si>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</si>
  <si>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</si>
  <si>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</si>
  <si>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</si>
  <si>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</si>
  <si>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</si>
  <si>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</si>
  <si>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</si>
  <si>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</si>
  <si>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</si>
  <si>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</si>
  <si>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</si>
  <si>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</si>
  <si>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</si>
  <si>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</si>
  <si>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</si>
  <si>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</si>
  <si>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</si>
  <si>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</si>
  <si>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</si>
  <si>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</si>
  <si>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</si>
  <si>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</si>
  <si>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</si>
  <si>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</si>
  <si>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</si>
  <si>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</si>
  <si>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</si>
  <si>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</si>
  <si>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</si>
  <si>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</si>
  <si>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</si>
  <si>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</si>
  <si>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</si>
  <si>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</si>
  <si>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</si>
  <si>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</si>
  <si>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</si>
  <si>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</si>
  <si>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</si>
  <si>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</si>
  <si>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</si>
  <si>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</si>
  <si>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</si>
  <si>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</si>
  <si>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</si>
  <si>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</si>
  <si>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</si>
  <si>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</si>
  <si>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</si>
  <si>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</si>
  <si>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</si>
  <si>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</si>
  <si>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</si>
  <si>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</si>
  <si>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</si>
  <si>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</si>
  <si>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</si>
  <si>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</si>
  <si>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</si>
  <si>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</si>
  <si>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</si>
  <si>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</si>
  <si>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</si>
  <si>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</si>
  <si>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</si>
  <si>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</si>
  <si>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</si>
  <si>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</si>
  <si>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</si>
  <si>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</si>
  <si>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</si>
  <si>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</si>
  <si>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</si>
  <si>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</si>
  <si>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</si>
  <si>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</si>
  <si>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</si>
  <si>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</si>
  <si>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</si>
  <si>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</si>
  <si>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</si>
  <si>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</si>
  <si>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</si>
  <si>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</si>
  <si>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</si>
  <si>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</si>
  <si>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</si>
  <si>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</si>
  <si>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</si>
  <si>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</si>
  <si>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</si>
  <si>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</si>
  <si>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</si>
  <si>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</si>
  <si>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</si>
  <si>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</si>
  <si>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</si>
  <si>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</si>
  <si>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</si>
  <si>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</si>
  <si>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</si>
  <si>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</si>
  <si>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</si>
  <si>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</si>
  <si>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</si>
  <si>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</si>
  <si>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</si>
  <si>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</si>
  <si>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</si>
  <si>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</si>
  <si>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</si>
  <si>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</si>
  <si>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</si>
  <si>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</si>
  <si>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</si>
  <si>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</si>
  <si>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</si>
  <si>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</si>
  <si>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</si>
  <si>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</si>
  <si>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</si>
  <si>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</si>
  <si>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</si>
  <si>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</si>
  <si>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</si>
  <si>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</si>
  <si>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</si>
  <si>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</si>
  <si>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</si>
  <si>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</si>
  <si>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</si>
  <si>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</si>
  <si>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</si>
  <si>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</si>
  <si>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</si>
  <si>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</si>
  <si>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</si>
  <si>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</si>
  <si>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</si>
  <si>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</si>
  <si>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</si>
  <si>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</si>
  <si>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</si>
  <si>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</si>
  <si>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</si>
  <si>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</si>
  <si>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</si>
  <si>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</si>
  <si>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</si>
  <si>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</si>
  <si>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</si>
  <si>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</si>
  <si>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</si>
  <si>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</si>
  <si>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</si>
  <si>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</si>
  <si>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</si>
  <si>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</si>
  <si>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</si>
  <si>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</si>
  <si>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</si>
  <si>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</si>
  <si>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</si>
  <si>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</si>
  <si>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</si>
  <si>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</si>
  <si>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</si>
  <si>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</si>
  <si>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</si>
  <si>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</si>
  <si>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</si>
  <si>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</si>
  <si>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</si>
  <si>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</si>
  <si>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</si>
  <si>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</si>
  <si>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</si>
  <si>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</si>
  <si>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</si>
  <si>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</si>
  <si>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</si>
  <si>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</si>
  <si>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</si>
  <si>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</si>
  <si>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</si>
  <si>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</si>
  <si>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</si>
  <si>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</si>
  <si>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</si>
  <si>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</si>
  <si>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</si>
  <si>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</si>
  <si>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</si>
  <si>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</si>
  <si>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</si>
  <si>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</si>
  <si>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</si>
  <si>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</si>
  <si>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</si>
  <si>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</si>
  <si>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</si>
  <si>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</si>
  <si>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</si>
  <si>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</si>
  <si>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</si>
  <si>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</si>
  <si>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</si>
  <si>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</si>
  <si>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</si>
  <si>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</si>
  <si>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</si>
  <si>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</si>
  <si>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</si>
  <si>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</si>
  <si>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</si>
  <si>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</si>
  <si>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</si>
  <si>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</si>
  <si>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</si>
  <si>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</si>
  <si>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</si>
  <si>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</si>
  <si>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</si>
  <si>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</si>
  <si>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</si>
  <si>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</si>
  <si>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</si>
  <si>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</si>
  <si>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</si>
  <si>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</si>
  <si>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</si>
  <si>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</si>
  <si>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</si>
  <si>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</si>
  <si>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</si>
  <si>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</si>
  <si>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</si>
  <si>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</si>
  <si>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</si>
  <si>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</si>
  <si>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</si>
  <si>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</si>
  <si>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</si>
  <si>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</si>
  <si>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</si>
  <si>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</si>
  <si>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</si>
  <si>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</si>
  <si>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</si>
  <si>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</si>
  <si>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</si>
  <si>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</si>
  <si>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</si>
  <si>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</si>
  <si>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</si>
  <si>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</si>
  <si>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</si>
  <si>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</si>
  <si>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</si>
  <si>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</si>
  <si>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</si>
  <si>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</si>
  <si>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</si>
  <si>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</si>
  <si>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</si>
  <si>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</si>
  <si>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</si>
  <si>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</si>
  <si>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</si>
  <si>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</si>
  <si>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</si>
  <si>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</si>
  <si>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</si>
  <si>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</si>
  <si>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</si>
  <si>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</si>
  <si>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</si>
  <si>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</si>
  <si>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</si>
  <si>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</si>
  <si>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</si>
  <si>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</si>
  <si>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</si>
  <si>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</si>
  <si>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</si>
  <si>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</si>
  <si>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</si>
  <si>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</si>
  <si>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</si>
  <si>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</si>
  <si>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</si>
  <si>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</si>
  <si>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</si>
  <si>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</si>
  <si>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</si>
  <si>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</si>
  <si>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</si>
  <si>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</si>
  <si>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</si>
  <si>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</si>
  <si>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</si>
  <si>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</si>
  <si>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</si>
  <si>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</si>
  <si>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</si>
  <si>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</si>
  <si>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</si>
  <si>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</si>
  <si>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</si>
  <si>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</si>
  <si>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</si>
  <si>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</si>
  <si>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</si>
  <si>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</si>
  <si>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</si>
  <si>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</si>
  <si>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</si>
  <si>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</si>
  <si>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</si>
  <si>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</si>
  <si>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</si>
  <si>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</si>
  <si>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</si>
  <si>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</si>
  <si>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</si>
  <si>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</si>
  <si>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</si>
  <si>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</si>
  <si>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</si>
  <si>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</si>
  <si>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</si>
  <si>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</si>
  <si>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</si>
  <si>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</si>
  <si>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</si>
  <si>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</si>
  <si>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</si>
  <si>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</si>
  <si>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</si>
  <si>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</si>
  <si>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</si>
  <si>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</si>
  <si>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</si>
  <si>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</si>
  <si>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</si>
  <si>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</si>
  <si>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</si>
  <si>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</si>
  <si>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</si>
  <si>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</si>
  <si>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</si>
  <si>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</si>
  <si>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</si>
  <si>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</si>
  <si>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</si>
  <si>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</si>
  <si>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</si>
  <si>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</si>
  <si>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</si>
  <si>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</si>
  <si>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</si>
  <si>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</si>
  <si>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</si>
  <si>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</si>
  <si>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</si>
  <si>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</si>
  <si>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</si>
  <si>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</si>
  <si>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</si>
  <si>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</si>
  <si>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</si>
  <si>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</si>
  <si>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</si>
  <si>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</si>
  <si>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</si>
  <si>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</si>
  <si>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</si>
  <si>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</si>
  <si>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</si>
  <si>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</si>
  <si>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</si>
  <si>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</si>
  <si>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</si>
  <si>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</si>
  <si>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</si>
  <si>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</si>
  <si>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</si>
  <si>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</si>
  <si>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</si>
  <si>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</si>
  <si>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</si>
  <si>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</si>
  <si>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</si>
  <si>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</si>
  <si>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</si>
  <si>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</si>
  <si>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</si>
  <si>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</si>
  <si>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</si>
  <si>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</si>
  <si>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</si>
  <si>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</si>
  <si>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</si>
  <si>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</si>
  <si>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</si>
  <si>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</si>
  <si>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</si>
  <si>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</si>
  <si>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</si>
  <si>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</si>
  <si>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</si>
  <si>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</si>
  <si>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</si>
  <si>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</si>
  <si>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</si>
  <si>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</si>
  <si>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</si>
  <si>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</si>
  <si>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</si>
  <si>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</si>
  <si>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</si>
  <si>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</si>
  <si>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</si>
  <si>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</si>
  <si>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</si>
  <si>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</si>
  <si>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</si>
  <si>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</si>
  <si>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</si>
  <si>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</si>
  <si>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</si>
  <si>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</si>
  <si>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</si>
  <si>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</si>
  <si>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</si>
  <si>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</si>
  <si>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</si>
  <si>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</si>
  <si>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</si>
  <si>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</si>
  <si>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</si>
  <si>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</si>
  <si>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</si>
  <si>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</si>
  <si>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</si>
  <si>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</si>
  <si>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</si>
  <si>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</si>
  <si>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</si>
  <si>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</si>
  <si>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</si>
  <si>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</si>
  <si>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</si>
  <si>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</si>
  <si>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</si>
  <si>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</si>
  <si>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</si>
  <si>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</si>
  <si>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</si>
  <si>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</si>
  <si>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</si>
  <si>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</si>
  <si>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</si>
  <si>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</si>
  <si>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</si>
  <si>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</si>
  <si>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</si>
  <si>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</si>
  <si>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</si>
  <si>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</si>
  <si>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</si>
  <si>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</si>
  <si>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</si>
  <si>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</si>
  <si>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</si>
  <si>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</si>
  <si>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</si>
  <si>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</si>
  <si>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</si>
  <si>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</si>
  <si>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</si>
  <si>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</si>
  <si>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</si>
  <si>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</si>
  <si>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</si>
  <si>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</si>
  <si>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</si>
  <si>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</si>
  <si>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</si>
  <si>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</si>
  <si>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</si>
  <si>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</si>
  <si>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</si>
  <si>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</si>
  <si>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</si>
  <si>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</si>
  <si>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</si>
  <si>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</si>
  <si>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</si>
  <si>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</si>
  <si>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</si>
  <si>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</si>
  <si>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</si>
  <si>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</si>
  <si>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</si>
  <si>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</si>
  <si>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</si>
  <si>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</si>
  <si>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</si>
  <si>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</si>
  <si>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</si>
  <si>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</si>
  <si>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</si>
  <si>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</si>
  <si>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</si>
  <si>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</si>
  <si>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</si>
  <si>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</si>
  <si>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</si>
  <si>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</si>
  <si>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</si>
  <si>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</si>
  <si>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</si>
  <si>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</si>
  <si>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</si>
  <si>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</si>
  <si>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</si>
  <si>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</si>
  <si>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</si>
  <si>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</si>
  <si>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</si>
  <si>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</si>
  <si>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</si>
  <si>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</si>
  <si>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</si>
  <si>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</si>
  <si>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</si>
  <si>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</si>
  <si>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</si>
  <si>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</si>
  <si>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</si>
  <si>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</si>
  <si>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</si>
  <si>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</si>
  <si>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</si>
  <si>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</si>
  <si>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</si>
  <si>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</si>
  <si>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</si>
  <si>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</si>
  <si>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</si>
  <si>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</si>
  <si>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</si>
  <si>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</si>
  <si>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</si>
  <si>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</si>
  <si>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</si>
  <si>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</si>
  <si>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</si>
  <si>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</si>
  <si>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</si>
  <si>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</si>
  <si>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</si>
  <si>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</si>
  <si>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</si>
  <si>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</si>
  <si>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</si>
  <si>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</si>
  <si>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</si>
  <si>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</si>
  <si>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</si>
  <si>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</si>
  <si>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</si>
  <si>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</si>
  <si>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</si>
  <si>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</si>
  <si>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</si>
  <si>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</si>
  <si>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</si>
  <si>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</si>
  <si>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</si>
  <si>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</si>
  <si>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</si>
  <si>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</si>
  <si>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</si>
  <si>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</si>
  <si>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</si>
  <si>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</si>
  <si>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</si>
  <si>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</si>
  <si>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</si>
  <si>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</si>
  <si>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</si>
  <si>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</si>
  <si>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</si>
  <si>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</si>
  <si>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</si>
  <si>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</si>
  <si>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</si>
  <si>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</si>
  <si>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</si>
  <si>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</si>
  <si>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</si>
  <si>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</si>
  <si>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</si>
  <si>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</si>
  <si>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</si>
  <si>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</si>
  <si>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</si>
  <si>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</si>
  <si>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</si>
  <si>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</si>
  <si>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</si>
  <si>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</si>
  <si>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</si>
  <si>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</si>
  <si>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</si>
  <si>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</si>
  <si>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</si>
  <si>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</si>
  <si>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</si>
  <si>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</si>
  <si>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</si>
  <si>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</si>
  <si>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</si>
  <si>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</si>
  <si>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</si>
  <si>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</si>
  <si>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</si>
  <si>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</si>
  <si>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</si>
  <si>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</si>
  <si>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</si>
  <si>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</si>
  <si>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</si>
  <si>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</si>
  <si>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</si>
  <si>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</si>
  <si>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</si>
  <si>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</si>
  <si>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</si>
  <si>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</si>
  <si>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</si>
  <si>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</si>
  <si>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</si>
  <si>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</si>
  <si>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</si>
  <si>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</si>
  <si>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</si>
  <si>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</si>
  <si>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</si>
  <si>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</si>
  <si>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</si>
  <si>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</si>
  <si>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</si>
  <si>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</si>
  <si>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</si>
  <si>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</si>
  <si>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</si>
  <si>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</si>
  <si>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</si>
  <si>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</si>
  <si>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</si>
  <si>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</si>
  <si>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</si>
  <si>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</si>
  <si>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</si>
  <si>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</si>
  <si>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</si>
  <si>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</si>
  <si>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</si>
  <si>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</si>
  <si>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</si>
  <si>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</si>
  <si>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</si>
  <si>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</si>
  <si>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</si>
  <si>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</si>
  <si>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</si>
  <si>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</si>
  <si>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</si>
  <si>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</si>
  <si>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</si>
  <si>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</si>
  <si>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</si>
  <si>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</si>
  <si>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</si>
  <si>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</si>
  <si>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</si>
  <si>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</si>
  <si>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</si>
  <si>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</si>
  <si>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</si>
  <si>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</si>
  <si>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</si>
  <si>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</si>
  <si>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</si>
  <si>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</si>
  <si>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</si>
  <si>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</si>
  <si>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</si>
  <si>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</si>
  <si>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</si>
  <si>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</si>
  <si>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</si>
  <si>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</si>
  <si>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</si>
  <si>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</si>
  <si>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</si>
  <si>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</si>
  <si>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</si>
  <si>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</si>
  <si>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</si>
  <si>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</si>
  <si>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</si>
  <si>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</si>
  <si>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</si>
  <si>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</si>
  <si>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</si>
  <si>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</si>
  <si>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</si>
  <si>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</si>
  <si>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</si>
  <si>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</si>
  <si>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</si>
  <si>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</si>
  <si>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</si>
  <si>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</si>
  <si>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</si>
  <si>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</si>
  <si>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</si>
  <si>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</si>
  <si>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</si>
  <si>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</si>
  <si>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</si>
  <si>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</si>
  <si>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</si>
  <si>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</si>
  <si>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</si>
  <si>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</si>
  <si>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</si>
  <si>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</si>
  <si>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</si>
  <si>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</si>
  <si>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</si>
  <si>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</si>
  <si>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</si>
  <si>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</si>
  <si>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</si>
  <si>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</si>
  <si>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</si>
  <si>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</si>
  <si>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</si>
  <si>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</si>
  <si>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</si>
  <si>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</si>
  <si>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</si>
  <si>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</si>
  <si>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</si>
  <si>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</si>
  <si>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</si>
  <si>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</si>
  <si>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</si>
  <si>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</si>
  <si>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</si>
  <si>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</si>
  <si>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</si>
  <si>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</si>
  <si>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</si>
  <si>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</si>
  <si>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</si>
  <si>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</si>
  <si>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</si>
  <si>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</si>
  <si>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</si>
  <si>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</si>
  <si>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</si>
  <si>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</si>
  <si>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</si>
  <si>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</si>
  <si>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</si>
  <si>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</si>
  <si>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</si>
  <si>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</si>
  <si>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</si>
  <si>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</si>
  <si>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</si>
  <si>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</si>
  <si>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</si>
  <si>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</si>
  <si>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</si>
  <si>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</si>
  <si>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</si>
  <si>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</si>
  <si>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</si>
  <si>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</si>
  <si>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</si>
  <si>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</si>
  <si>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</si>
  <si>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</si>
  <si>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</si>
  <si>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</si>
  <si>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</si>
  <si>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</si>
  <si>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</si>
  <si>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</si>
  <si>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</si>
  <si>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</si>
  <si>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</si>
  <si>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</si>
  <si>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</si>
  <si>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</si>
  <si>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</si>
  <si>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</si>
  <si>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</si>
  <si>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</si>
  <si>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</si>
  <si>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</si>
  <si>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</si>
  <si>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</si>
  <si>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</si>
  <si>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</si>
  <si>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</si>
  <si>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</si>
  <si>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</si>
  <si>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</si>
  <si>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</si>
  <si>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</si>
  <si>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</si>
  <si>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</si>
  <si>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</si>
  <si>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</si>
  <si>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</si>
  <si>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</si>
  <si>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</si>
  <si>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</si>
  <si>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</si>
  <si>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</si>
  <si>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</si>
  <si>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</si>
  <si>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</si>
  <si>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</si>
  <si>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</si>
  <si>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</si>
  <si>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</si>
  <si>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</si>
  <si>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</si>
  <si>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</si>
  <si>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</si>
  <si>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</si>
  <si>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</si>
  <si>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</si>
  <si>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</si>
  <si>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</si>
  <si>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</si>
  <si>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</si>
  <si>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</si>
  <si>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</si>
  <si>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</si>
  <si>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</si>
  <si>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</si>
  <si>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</si>
  <si>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</si>
  <si>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</si>
  <si>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</si>
  <si>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</si>
  <si>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</si>
  <si>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</si>
  <si>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</si>
  <si>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</si>
  <si>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</si>
  <si>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</si>
  <si>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</si>
  <si>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</si>
  <si>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</si>
  <si>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</si>
  <si>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</si>
  <si>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</si>
  <si>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</si>
  <si>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</si>
  <si>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</si>
  <si>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</si>
  <si>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</si>
  <si>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</si>
  <si>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</si>
  <si>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</si>
  <si>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</si>
  <si>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</si>
  <si>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</si>
  <si>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</si>
  <si>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</si>
  <si>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</si>
  <si>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</si>
  <si>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</si>
  <si>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</si>
  <si>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</si>
  <si>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</si>
  <si>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</si>
  <si>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</si>
  <si>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</si>
  <si>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</si>
  <si>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</si>
  <si>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</si>
  <si>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</si>
  <si>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</si>
  <si>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</si>
  <si>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</si>
  <si>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</si>
  <si>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</si>
  <si>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</si>
  <si>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</si>
  <si>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</si>
  <si>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</si>
  <si>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</si>
  <si>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</si>
  <si>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</si>
  <si>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</si>
  <si>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</si>
  <si>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</si>
  <si>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</si>
  <si>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</si>
  <si>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</si>
  <si>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</si>
  <si>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</si>
  <si>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</si>
  <si>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</si>
  <si>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</si>
  <si>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</si>
  <si>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</si>
  <si>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</si>
  <si>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</si>
  <si>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</si>
  <si>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</si>
  <si>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</si>
  <si>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</si>
  <si>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</si>
  <si>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</si>
  <si>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</si>
  <si>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</si>
  <si>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</si>
  <si>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</si>
  <si>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</si>
  <si>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</si>
  <si>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</si>
  <si>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</si>
  <si>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</si>
  <si>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</si>
  <si>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</si>
  <si>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</si>
  <si>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</si>
  <si>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</si>
  <si>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</si>
  <si>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</si>
  <si>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</si>
  <si>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</si>
  <si>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</si>
  <si>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</si>
  <si>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</si>
  <si>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</si>
  <si>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</si>
  <si>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</si>
  <si>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</si>
  <si>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</si>
  <si>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</si>
  <si>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</si>
  <si>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</si>
  <si>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</si>
  <si>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</si>
  <si>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</si>
  <si>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</si>
  <si>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</si>
  <si>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</si>
  <si>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</si>
  <si>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</si>
  <si>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</si>
  <si>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</si>
  <si>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</si>
  <si>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</si>
  <si>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</si>
  <si>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</si>
  <si>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</si>
  <si>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</si>
  <si>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</si>
  <si>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</si>
  <si>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</si>
  <si>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</si>
  <si>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</si>
  <si>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</si>
  <si>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</si>
  <si>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</si>
  <si>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</si>
  <si>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</si>
  <si>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</si>
  <si>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</si>
  <si>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</si>
  <si>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</si>
  <si>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</si>
  <si>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</si>
  <si>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</si>
  <si>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</si>
  <si>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</si>
  <si>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</si>
  <si>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</si>
  <si>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</si>
  <si>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</si>
  <si>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</si>
  <si>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</si>
  <si>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</si>
  <si>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</si>
  <si>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</si>
  <si>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</si>
  <si>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</si>
  <si>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</si>
  <si>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</si>
  <si>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</si>
  <si>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</si>
  <si>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</si>
  <si>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</si>
  <si>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</si>
  <si>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</si>
  <si>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</si>
  <si>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</si>
  <si>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</si>
  <si>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</si>
  <si>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</si>
  <si>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</si>
  <si>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</si>
  <si>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</si>
  <si>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</si>
  <si>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</si>
  <si>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</si>
  <si>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</si>
  <si>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</si>
  <si>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</si>
  <si>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</si>
  <si>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</si>
  <si>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</si>
  <si>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</si>
  <si>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</si>
  <si>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</si>
  <si>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</si>
  <si>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</si>
  <si>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</si>
  <si>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</si>
  <si>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</si>
  <si>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</si>
  <si>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</si>
  <si>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</si>
  <si>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</si>
  <si>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</si>
  <si>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</si>
  <si>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</si>
  <si>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</si>
  <si>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</si>
  <si>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</si>
  <si>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</si>
  <si>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</si>
  <si>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</si>
  <si>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</si>
  <si>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</si>
  <si>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</si>
  <si>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</si>
  <si>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</si>
  <si>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</si>
  <si>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</si>
  <si>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</si>
  <si>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</si>
  <si>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</si>
  <si>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</si>
  <si>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</si>
  <si>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</si>
  <si>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</si>
  <si>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</si>
  <si>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</si>
  <si>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</si>
  <si>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</si>
  <si>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</si>
  <si>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</si>
  <si>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</si>
  <si>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</si>
  <si>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</si>
  <si>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</si>
  <si>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</si>
  <si>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</si>
  <si>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</si>
  <si>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</si>
  <si>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</si>
  <si>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</si>
  <si>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</si>
  <si>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</si>
  <si>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</si>
  <si>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</si>
  <si>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</si>
  <si>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</si>
  <si>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</si>
  <si>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</si>
  <si>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</si>
  <si>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</si>
  <si>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</si>
  <si>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</si>
  <si>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</si>
  <si>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</si>
  <si>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</si>
  <si>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</si>
  <si>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</si>
  <si>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</si>
  <si>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</si>
  <si>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</si>
  <si>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</si>
  <si>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</si>
  <si>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</si>
  <si>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</si>
  <si>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</si>
  <si>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</si>
  <si>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</si>
  <si>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</si>
  <si>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</si>
  <si>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</si>
  <si>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</si>
  <si>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</si>
  <si>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</si>
  <si>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</si>
  <si>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</si>
  <si>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</si>
  <si>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</si>
  <si>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</si>
  <si>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</si>
  <si>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</si>
  <si>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</si>
  <si>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</si>
  <si>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</si>
  <si>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</si>
  <si>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</si>
  <si>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</si>
  <si>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</si>
  <si>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</si>
  <si>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</si>
  <si>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</si>
  <si>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</si>
  <si>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</si>
  <si>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</si>
  <si>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</si>
  <si>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</si>
  <si>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</si>
  <si>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</si>
  <si>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</si>
  <si>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</si>
  <si>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</si>
  <si>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</si>
  <si>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</si>
  <si>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</si>
  <si>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</si>
  <si>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</si>
  <si>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</si>
  <si>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</si>
  <si>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</si>
  <si>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</si>
  <si>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</si>
  <si>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</si>
  <si>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</si>
  <si>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</si>
  <si>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</si>
  <si>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</si>
  <si>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</si>
  <si>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</si>
  <si>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</si>
  <si>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</si>
  <si>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</si>
  <si>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</si>
  <si>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</si>
  <si>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</si>
  <si>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</si>
  <si>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</si>
  <si>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</si>
  <si>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</si>
  <si>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</si>
  <si>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</si>
  <si>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</si>
  <si>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</si>
  <si>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</si>
  <si>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</si>
  <si>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</si>
  <si>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</si>
  <si>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</si>
  <si>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</si>
  <si>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</si>
  <si>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</si>
  <si>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</si>
  <si>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</si>
  <si>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</si>
  <si>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</si>
  <si>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</si>
  <si>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</si>
  <si>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</si>
  <si>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</si>
  <si>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</si>
  <si>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</si>
  <si>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</si>
  <si>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</si>
  <si>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</si>
  <si>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</si>
  <si>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</si>
  <si>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</si>
  <si>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</si>
  <si>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</si>
  <si>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</si>
  <si>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</si>
  <si>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</si>
  <si>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</si>
  <si>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</si>
  <si>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</si>
  <si>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</si>
  <si>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</si>
  <si>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</si>
  <si>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</si>
  <si>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</si>
  <si>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</si>
  <si>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</si>
  <si>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</si>
  <si>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</si>
  <si>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</si>
  <si>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</si>
  <si>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</si>
  <si>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</si>
  <si>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</si>
  <si>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</si>
  <si>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</si>
  <si>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</si>
  <si>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</si>
  <si>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</si>
  <si>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</si>
  <si>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</si>
  <si>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</si>
  <si>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</si>
  <si>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</si>
  <si>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</si>
  <si>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</si>
  <si>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</si>
  <si>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</si>
  <si>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</si>
  <si>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</si>
  <si>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</si>
  <si>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</si>
  <si>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</si>
  <si>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</si>
  <si>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</si>
  <si>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</si>
  <si>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</si>
  <si>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</si>
  <si>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</si>
  <si>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</si>
  <si>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</si>
  <si>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</si>
  <si>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</si>
  <si>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</si>
  <si>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</si>
  <si>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</si>
  <si>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</si>
  <si>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</si>
  <si>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</si>
  <si>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</si>
  <si>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</si>
  <si>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</si>
  <si>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</si>
  <si>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</si>
  <si>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</si>
  <si>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</si>
  <si>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</si>
  <si>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</si>
  <si>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</si>
  <si>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</si>
  <si>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</si>
  <si>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</si>
  <si>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</si>
  <si>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</si>
  <si>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</si>
  <si>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</si>
  <si>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</si>
  <si>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</si>
  <si>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</si>
  <si>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</si>
  <si>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</si>
  <si>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</si>
  <si>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</si>
  <si>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</si>
  <si>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</si>
  <si>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</si>
  <si>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</si>
  <si>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</si>
  <si>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</si>
  <si>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</si>
  <si>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</si>
  <si>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</si>
  <si>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</si>
  <si>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</si>
  <si>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</si>
  <si>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</si>
  <si>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</si>
  <si>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</si>
  <si>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</si>
  <si>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</si>
  <si>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</si>
  <si>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</si>
  <si>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</si>
  <si>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</si>
  <si>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</si>
  <si>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</si>
  <si>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</si>
  <si>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</si>
  <si>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</si>
  <si>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</si>
  <si>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</si>
  <si>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</si>
  <si>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</si>
  <si>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</si>
  <si>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</si>
  <si>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</si>
  <si>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</si>
  <si>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</si>
  <si>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</si>
  <si>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</si>
  <si>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</si>
  <si>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</si>
  <si>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</si>
  <si>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</si>
  <si>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</si>
  <si>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</si>
  <si>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</si>
  <si>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</si>
  <si>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</si>
  <si>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</si>
  <si>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</si>
  <si>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</si>
  <si>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</si>
  <si>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</si>
  <si>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</si>
  <si>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</si>
  <si>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</si>
  <si>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</si>
  <si>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</si>
  <si>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</si>
  <si>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</si>
  <si>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</si>
  <si>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</si>
  <si>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</si>
  <si>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</si>
  <si>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</si>
  <si>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</si>
  <si>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</si>
  <si>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</si>
  <si>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</si>
  <si>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</si>
  <si>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</si>
  <si>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</si>
  <si>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</si>
  <si>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</si>
  <si>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</si>
  <si>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</si>
  <si>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</si>
  <si>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</si>
  <si>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</si>
  <si>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</si>
  <si>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</si>
  <si>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</si>
  <si>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</si>
  <si>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</si>
  <si>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</si>
  <si>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</si>
  <si>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</si>
  <si>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</si>
  <si>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</si>
  <si>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</si>
  <si>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</si>
  <si>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</si>
  <si>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</si>
  <si>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</si>
  <si>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</si>
  <si>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</si>
  <si>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</si>
  <si>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</si>
  <si>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</si>
  <si>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</si>
  <si>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</si>
  <si>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</si>
  <si>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</si>
  <si>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</si>
  <si>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</si>
  <si>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</si>
  <si>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</si>
  <si>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</si>
  <si>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</si>
  <si>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</si>
  <si>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</si>
  <si>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</si>
  <si>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</si>
  <si>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</si>
  <si>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</si>
  <si>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</si>
  <si>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</si>
  <si>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</si>
  <si>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</si>
  <si>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</si>
  <si>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</si>
  <si>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</si>
  <si>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</si>
  <si>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</si>
  <si>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</si>
  <si>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</si>
  <si>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</si>
  <si>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</si>
  <si>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</si>
  <si>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</si>
  <si>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</si>
  <si>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</si>
  <si>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</si>
  <si>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</si>
  <si>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</si>
  <si>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</si>
  <si>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</si>
  <si>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</si>
  <si>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</si>
  <si>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</si>
  <si>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</si>
  <si>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</si>
  <si>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</si>
  <si>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</si>
  <si>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</si>
  <si>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</si>
  <si>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</si>
  <si>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</si>
  <si>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</si>
  <si>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</si>
  <si>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</si>
  <si>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</si>
  <si>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</si>
  <si>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</si>
  <si>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</si>
  <si>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</si>
  <si>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</si>
  <si>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</si>
  <si>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</si>
  <si>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</si>
  <si>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</si>
  <si>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</si>
  <si>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</si>
  <si>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</si>
  <si>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</si>
  <si>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</si>
  <si>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</si>
  <si>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</si>
  <si>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</si>
  <si>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</si>
  <si>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</si>
  <si>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</si>
  <si>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</si>
  <si>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</si>
  <si>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</si>
  <si>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</si>
  <si>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</si>
  <si>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</si>
  <si>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</si>
  <si>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</si>
  <si>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</si>
  <si>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</si>
  <si>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</si>
  <si>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</si>
  <si>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</si>
  <si>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</si>
  <si>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</si>
  <si>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</si>
  <si>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</si>
  <si>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</si>
  <si>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</si>
  <si>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</si>
  <si>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</si>
  <si>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</si>
  <si>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</si>
  <si>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</si>
  <si>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</si>
  <si>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</si>
  <si>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</si>
  <si>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</si>
  <si>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</si>
  <si>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</si>
  <si>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</si>
  <si>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</si>
  <si>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</si>
  <si>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</si>
  <si>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</si>
  <si>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</si>
  <si>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</si>
  <si>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</si>
  <si>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</si>
  <si>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</si>
  <si>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</si>
  <si>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</si>
  <si>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</si>
  <si>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</si>
  <si>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</si>
  <si>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</si>
  <si>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</si>
  <si>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</si>
  <si>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</si>
  <si>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</si>
  <si>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</si>
  <si>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</si>
  <si>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</si>
  <si>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</si>
  <si>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</si>
  <si>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</si>
  <si>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</si>
  <si>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</si>
  <si>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</si>
  <si>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</si>
  <si>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</si>
  <si>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</si>
  <si>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</si>
  <si>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</si>
  <si>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</si>
  <si>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</si>
  <si>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</si>
  <si>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</si>
  <si>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</si>
  <si>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</si>
  <si>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</si>
  <si>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</si>
  <si>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</si>
  <si>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</si>
  <si>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</si>
  <si>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</si>
  <si>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</si>
  <si>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</si>
  <si>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</si>
  <si>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</si>
  <si>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</si>
  <si>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</si>
  <si>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</si>
  <si>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</si>
  <si>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</si>
  <si>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</si>
  <si>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</si>
  <si>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</si>
  <si>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</si>
  <si>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</si>
  <si>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</si>
  <si>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</si>
  <si>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</si>
  <si>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</si>
  <si>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</si>
  <si>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</si>
  <si>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</si>
  <si>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</si>
  <si>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</si>
  <si>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</si>
  <si>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</si>
  <si>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</si>
  <si>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</si>
  <si>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</si>
  <si>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</si>
  <si>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</si>
  <si>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</si>
  <si>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</si>
  <si>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</si>
  <si>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</si>
  <si>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</si>
  <si>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</si>
  <si>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</si>
  <si>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</si>
  <si>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</si>
  <si>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</si>
  <si>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</si>
  <si>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</si>
  <si>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</si>
  <si>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</si>
  <si>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</si>
  <si>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</si>
  <si>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</si>
  <si>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</si>
  <si>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</si>
  <si>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</si>
  <si>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</si>
  <si>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</si>
  <si>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</si>
  <si>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</si>
  <si>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</si>
  <si>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</si>
  <si>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</si>
  <si>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</si>
  <si>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</si>
  <si>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</si>
  <si>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</si>
  <si>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</si>
  <si>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</si>
  <si>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</si>
  <si>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</si>
  <si>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</si>
  <si>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</si>
  <si>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</si>
  <si>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</si>
  <si>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</si>
  <si>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</si>
  <si>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</si>
  <si>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</si>
  <si>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</si>
  <si>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</si>
  <si>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</si>
  <si>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</si>
  <si>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</si>
  <si>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</si>
  <si>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</si>
  <si>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</si>
  <si>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</si>
  <si>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</si>
  <si>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</si>
  <si>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</si>
  <si>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</si>
  <si>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</si>
  <si>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</si>
  <si>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</si>
  <si>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</si>
  <si>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</si>
  <si>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</si>
  <si>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</si>
  <si>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</si>
  <si>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</si>
  <si>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</si>
  <si>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</si>
  <si>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</si>
  <si>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</si>
  <si>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</si>
  <si>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</si>
  <si>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</si>
  <si>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</si>
  <si>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</si>
  <si>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</si>
  <si>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</si>
  <si>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</si>
  <si>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</si>
  <si>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</si>
  <si>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</si>
  <si>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</si>
  <si>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</si>
  <si>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</si>
  <si>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</si>
  <si>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</si>
  <si>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</si>
  <si>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</si>
  <si>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</si>
  <si>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</si>
  <si>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</si>
  <si>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</si>
  <si>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</si>
  <si>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</si>
  <si>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</si>
  <si>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</si>
  <si>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</si>
  <si>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</si>
  <si>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</si>
  <si>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</si>
  <si>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</si>
  <si>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</si>
  <si>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</si>
  <si>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</si>
  <si>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</si>
  <si>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</si>
  <si>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</si>
  <si>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</si>
  <si>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</si>
  <si>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</si>
  <si>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</si>
  <si>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</si>
  <si>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</si>
  <si>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</si>
  <si>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</si>
  <si>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</si>
  <si>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</si>
  <si>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</si>
  <si>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</si>
  <si>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</si>
  <si>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</si>
  <si>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</si>
  <si>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</si>
  <si>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</si>
  <si>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</si>
  <si>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</si>
  <si>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</si>
  <si>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</si>
  <si>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</si>
  <si>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</si>
  <si>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</si>
  <si>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</si>
  <si>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</si>
  <si>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</si>
  <si>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</si>
  <si>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</si>
  <si>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</si>
  <si>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</si>
  <si>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</si>
  <si>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</si>
  <si>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</si>
  <si>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</si>
  <si>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</si>
  <si>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</si>
  <si>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</si>
  <si>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</si>
  <si>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</si>
  <si>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</si>
  <si>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</si>
  <si>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</si>
  <si>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</si>
  <si>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</si>
  <si>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</si>
  <si>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</si>
  <si>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</si>
  <si>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</si>
  <si>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</si>
  <si>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</si>
  <si>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</si>
  <si>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</si>
  <si>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</si>
  <si>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</si>
  <si>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</si>
  <si>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</si>
  <si>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</si>
  <si>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</si>
  <si>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</si>
  <si>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</si>
  <si>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</si>
  <si>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</si>
  <si>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</si>
  <si>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</si>
  <si>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</si>
  <si>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</si>
  <si>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</si>
  <si>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</si>
  <si>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</si>
  <si>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</si>
  <si>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</si>
  <si>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</si>
  <si>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</si>
  <si>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</si>
  <si>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</si>
  <si>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</si>
  <si>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</si>
  <si>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</si>
  <si>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</si>
  <si>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</si>
  <si>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</si>
  <si>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</si>
  <si>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</si>
  <si>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</si>
  <si>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</si>
  <si>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</si>
  <si>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</si>
  <si>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</si>
  <si>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</si>
  <si>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</si>
  <si>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</si>
  <si>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</si>
  <si>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</si>
  <si>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</si>
  <si>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</si>
  <si>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</si>
  <si>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</si>
  <si>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</si>
  <si>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</si>
  <si>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</si>
  <si>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</si>
  <si>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</si>
  <si>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</si>
  <si>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</si>
  <si>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</si>
  <si>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</si>
  <si>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</si>
  <si>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</si>
  <si>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</si>
  <si>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</si>
  <si>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</si>
  <si>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</si>
  <si>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</si>
  <si>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</si>
  <si>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</si>
  <si>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</si>
  <si>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</si>
  <si>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</si>
  <si>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</si>
  <si>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</si>
  <si>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</si>
  <si>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</si>
  <si>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</si>
  <si>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</si>
  <si>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</si>
  <si>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</si>
  <si>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</si>
  <si>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</si>
  <si>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</si>
  <si>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</si>
  <si>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</si>
  <si>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</si>
  <si>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</si>
  <si>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</si>
  <si>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</si>
  <si>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</si>
  <si>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</si>
  <si>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</si>
  <si>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</si>
  <si>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</si>
  <si>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</si>
  <si>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</si>
  <si>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</si>
  <si>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</si>
  <si>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</si>
  <si>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</si>
  <si>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</si>
  <si>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</si>
  <si>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</si>
  <si>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</si>
  <si>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</si>
  <si>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</si>
  <si>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</si>
  <si>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</si>
  <si>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</si>
  <si>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</si>
  <si>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</si>
  <si>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</si>
  <si>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</si>
  <si>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</si>
  <si>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</si>
  <si>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</si>
  <si>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</si>
  <si>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</si>
  <si>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</si>
  <si>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</si>
  <si>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</si>
  <si>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</si>
  <si>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</si>
  <si>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</si>
  <si>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</si>
  <si>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</si>
  <si>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</si>
  <si>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</si>
  <si>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</si>
  <si>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</si>
  <si>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</si>
  <si>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</si>
  <si>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</si>
  <si>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</si>
  <si>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</si>
  <si>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</si>
  <si>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</si>
  <si>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</si>
  <si>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</si>
  <si>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</si>
  <si>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</si>
  <si>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</si>
  <si>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</si>
  <si>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</si>
  <si>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</si>
  <si>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</si>
  <si>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</si>
  <si>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</si>
  <si>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</si>
  <si>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</si>
  <si>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</si>
  <si>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</si>
  <si>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</si>
  <si>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</si>
  <si>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</si>
  <si>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</si>
  <si>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</si>
  <si>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</si>
  <si>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</si>
  <si>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</si>
  <si>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</si>
  <si>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</si>
  <si>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</si>
  <si>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</si>
  <si>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</si>
  <si>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</si>
  <si>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</si>
  <si>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</si>
  <si>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</si>
  <si>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</si>
  <si>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</si>
  <si>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</si>
  <si>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</si>
  <si>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</si>
  <si>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</si>
  <si>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</si>
  <si>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</si>
  <si>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</si>
  <si>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</si>
  <si>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</si>
  <si>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</si>
  <si>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</si>
  <si>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</si>
  <si>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</si>
  <si>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</si>
  <si>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</si>
  <si>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</si>
  <si>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</si>
  <si>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</si>
  <si>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</si>
  <si>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</si>
  <si>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</si>
  <si>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</si>
  <si>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</si>
  <si>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</si>
  <si>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</si>
  <si>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</si>
  <si>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</si>
  <si>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</si>
  <si>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</si>
  <si>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</si>
  <si>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</si>
  <si>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</si>
  <si>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</si>
  <si>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</si>
  <si>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</si>
  <si>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</si>
  <si>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</si>
  <si>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</si>
  <si>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</si>
  <si>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</si>
  <si>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</si>
  <si>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</si>
  <si>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</si>
  <si>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</si>
  <si>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</si>
  <si>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</si>
  <si>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</si>
  <si>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</si>
  <si>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</si>
  <si>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</si>
  <si>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</si>
  <si>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</si>
  <si>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</si>
  <si>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</si>
  <si>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</si>
  <si>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</si>
  <si>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</si>
  <si>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</si>
  <si>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</si>
  <si>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</si>
  <si>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</si>
  <si>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</si>
  <si>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</si>
  <si>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</si>
  <si>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</si>
  <si>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</si>
  <si>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</si>
  <si>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</si>
  <si>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</si>
  <si>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</si>
  <si>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</si>
  <si>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</si>
  <si>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</si>
  <si>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</si>
  <si>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</si>
  <si>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</si>
  <si>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</si>
  <si>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</si>
  <si>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</si>
  <si>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</si>
  <si>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</si>
  <si>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</si>
  <si>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</si>
  <si>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</si>
  <si>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</si>
  <si>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</si>
  <si>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</si>
  <si>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</si>
  <si>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</si>
  <si>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</si>
  <si>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</si>
  <si>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</si>
  <si>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</si>
  <si>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</si>
  <si>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</si>
  <si>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</si>
  <si>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</si>
  <si>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</si>
  <si>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</si>
  <si>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</si>
  <si>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</si>
  <si>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</si>
  <si>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</si>
  <si>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</si>
  <si>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</si>
  <si>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</si>
  <si>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</si>
  <si>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</si>
  <si>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</si>
  <si>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</si>
  <si>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</si>
  <si>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</si>
  <si>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</si>
  <si>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</si>
  <si>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</si>
  <si>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</si>
  <si>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</si>
  <si>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</si>
  <si>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</si>
  <si>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</si>
  <si>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</si>
  <si>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</si>
  <si>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</si>
  <si>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</si>
  <si>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</si>
  <si>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</si>
  <si>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</si>
  <si>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</si>
  <si>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</si>
  <si>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</si>
  <si>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</si>
  <si>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</si>
  <si>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</si>
  <si>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</si>
  <si>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</si>
  <si>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</si>
  <si>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</si>
  <si>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</si>
  <si>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</si>
  <si>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</si>
  <si>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</si>
  <si>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</si>
  <si>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</si>
  <si>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</si>
  <si>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</si>
  <si>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</si>
  <si>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</si>
  <si>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</si>
  <si>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</si>
  <si>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</si>
  <si>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</si>
  <si>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</si>
  <si>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</si>
  <si>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</si>
  <si>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</si>
  <si>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</si>
  <si>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</si>
  <si>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</si>
  <si>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</si>
  <si>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</si>
  <si>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</si>
  <si>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</si>
  <si>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</si>
  <si>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</si>
  <si>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</si>
  <si>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</si>
  <si>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</si>
  <si>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</si>
  <si>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</si>
  <si>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</si>
  <si>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</si>
  <si>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</si>
  <si>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</si>
  <si>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</si>
  <si>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</si>
  <si>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</si>
  <si>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</si>
  <si>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</si>
  <si>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</si>
  <si>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</si>
  <si>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</si>
  <si>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</si>
  <si>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</si>
  <si>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</si>
  <si>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</si>
  <si>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</si>
  <si>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</si>
  <si>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</si>
  <si>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</si>
  <si>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</si>
  <si>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</si>
  <si>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</si>
  <si>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</si>
  <si>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</si>
  <si>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</si>
  <si>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</si>
  <si>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</si>
  <si>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</si>
  <si>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</si>
  <si>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</si>
  <si>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</si>
  <si>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</si>
  <si>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</si>
  <si>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</si>
  <si>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</si>
  <si>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</si>
  <si>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</si>
  <si>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</si>
  <si>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</si>
  <si>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</si>
  <si>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</si>
  <si>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</si>
  <si>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</si>
  <si>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</si>
  <si>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</si>
  <si>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</si>
  <si>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</si>
  <si>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</si>
  <si>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</si>
  <si>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</si>
  <si>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</si>
  <si>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</si>
  <si>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</si>
  <si>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</si>
  <si>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</si>
  <si>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</si>
  <si>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</si>
  <si>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</si>
  <si>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</si>
  <si>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</si>
  <si>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</si>
  <si>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</si>
  <si>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</si>
  <si>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</si>
  <si>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</si>
  <si>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</si>
  <si>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</si>
  <si>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</si>
  <si>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</si>
  <si>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</si>
  <si>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</si>
  <si>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</si>
  <si>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</si>
  <si>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</si>
  <si>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</si>
  <si>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</si>
  <si>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</si>
  <si>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</si>
  <si>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</si>
  <si>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</si>
  <si>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</si>
  <si>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</si>
  <si>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</si>
  <si>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</si>
  <si>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</si>
  <si>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</si>
  <si>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</si>
  <si>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</si>
  <si>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</si>
  <si>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</si>
  <si>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</si>
  <si>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</si>
  <si>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</si>
  <si>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</si>
  <si>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</si>
  <si>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</si>
  <si>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</si>
  <si>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</si>
  <si>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</si>
  <si>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</si>
  <si>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</si>
  <si>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</si>
  <si>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</si>
  <si>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</si>
  <si>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</si>
  <si>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</si>
  <si>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</si>
  <si>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</si>
  <si>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</si>
  <si>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</si>
  <si>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</si>
  <si>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</si>
  <si>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</si>
  <si>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</si>
  <si>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</si>
  <si>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</si>
  <si>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</si>
  <si>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</si>
  <si>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</si>
  <si>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</si>
  <si>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</si>
  <si>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</si>
  <si>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</si>
  <si>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</si>
  <si>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</si>
  <si>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</si>
  <si>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</si>
  <si>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</si>
  <si>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</si>
  <si>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</si>
  <si>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</si>
  <si>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</si>
  <si>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</si>
  <si>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</si>
  <si>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</si>
  <si>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</si>
  <si>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</si>
  <si>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</si>
  <si>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</si>
  <si>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</si>
  <si>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</si>
  <si>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</si>
  <si>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</si>
  <si>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</si>
  <si>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</si>
  <si>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</si>
  <si>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</si>
  <si>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</si>
  <si>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</si>
  <si>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</si>
  <si>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</si>
  <si>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</si>
  <si>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</si>
  <si>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</si>
  <si>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</si>
  <si>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</si>
  <si>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</si>
  <si>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</si>
  <si>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</si>
  <si>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</si>
  <si>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</si>
  <si>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</si>
  <si>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</si>
  <si>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</si>
  <si>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</si>
  <si>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</si>
  <si>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</si>
  <si>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</si>
  <si>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</si>
  <si>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</si>
  <si>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</si>
  <si>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</si>
  <si>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</si>
  <si>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</si>
  <si>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</si>
  <si>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</si>
  <si>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</si>
  <si>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</si>
  <si>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</si>
  <si>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</si>
  <si>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</si>
  <si>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</si>
  <si>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</si>
  <si>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</si>
  <si>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</si>
  <si>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</si>
  <si>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</si>
  <si>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</si>
  <si>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</si>
  <si>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</si>
  <si>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</si>
  <si>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</si>
  <si>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</si>
  <si>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</si>
  <si>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</si>
  <si>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</si>
  <si>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</si>
  <si>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</si>
  <si>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</si>
  <si>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</si>
  <si>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</si>
  <si>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</si>
  <si>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</si>
  <si>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</si>
  <si>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</si>
  <si>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</si>
  <si>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</si>
  <si>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</si>
  <si>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</si>
  <si>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</si>
  <si>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</si>
  <si>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</si>
  <si>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</si>
  <si>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</si>
  <si>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</si>
  <si>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</si>
  <si>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</si>
  <si>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</si>
  <si>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</si>
  <si>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</si>
  <si>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</si>
  <si>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</si>
  <si>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</si>
  <si>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</si>
  <si>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</si>
  <si>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</si>
  <si>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</si>
  <si>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</si>
  <si>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</si>
  <si>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</si>
  <si>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</si>
  <si>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</si>
  <si>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</si>
  <si>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</si>
  <si>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</si>
  <si>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</si>
  <si>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</si>
  <si>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</si>
  <si>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</si>
  <si>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</si>
  <si>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</si>
  <si>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</si>
  <si>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</si>
  <si>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</si>
  <si>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</si>
  <si>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</si>
  <si>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</si>
  <si>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</si>
  <si>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</si>
  <si>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</si>
  <si>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</si>
  <si>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</si>
  <si>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</si>
  <si>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</si>
  <si>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</si>
  <si>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</si>
  <si>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</si>
  <si>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</si>
  <si>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</si>
  <si>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</si>
  <si>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</si>
  <si>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</si>
  <si>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</si>
  <si>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</si>
  <si>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</si>
  <si>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</si>
  <si>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</si>
  <si>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</si>
  <si>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</si>
  <si>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</si>
  <si>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</si>
  <si>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</si>
  <si>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</si>
  <si>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</si>
  <si>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</si>
  <si>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</si>
  <si>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</si>
  <si>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</si>
  <si>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</si>
  <si>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</si>
  <si>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</si>
  <si>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</si>
  <si>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</si>
  <si>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</si>
  <si>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</si>
  <si>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</si>
  <si>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</si>
  <si>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</si>
  <si>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</si>
  <si>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</si>
  <si>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</si>
  <si>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</si>
  <si>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</si>
  <si>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</si>
  <si>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</si>
  <si>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</si>
  <si>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</si>
  <si>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</si>
  <si>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</si>
  <si>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</si>
  <si>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</si>
  <si>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</si>
  <si>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</si>
  <si>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</si>
  <si>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</si>
  <si>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</si>
  <si>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</si>
  <si>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</si>
  <si>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</si>
  <si>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</si>
  <si>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</si>
  <si>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</si>
  <si>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</si>
  <si>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</si>
  <si>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</si>
  <si>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</si>
  <si>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</si>
  <si>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</si>
  <si>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</si>
  <si>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</si>
  <si>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</si>
  <si>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</si>
  <si>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</si>
  <si>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</si>
  <si>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</si>
  <si>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</si>
  <si>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</si>
  <si>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</si>
  <si>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</si>
  <si>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</si>
  <si>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</si>
  <si>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</si>
  <si>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</si>
  <si>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</si>
  <si>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</si>
  <si>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</si>
  <si>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</si>
  <si>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</si>
  <si>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</si>
  <si>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</si>
  <si>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</si>
  <si>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</si>
  <si>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</si>
  <si>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</si>
  <si>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</si>
  <si>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</si>
  <si>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</si>
  <si>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</si>
  <si>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</si>
  <si>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</si>
  <si>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</si>
  <si>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</si>
  <si>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</si>
  <si>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</si>
  <si>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</si>
  <si>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</si>
  <si>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</si>
  <si>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</si>
  <si>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</si>
  <si>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</si>
  <si>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</si>
  <si>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</si>
  <si>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</si>
  <si>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</si>
  <si>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</si>
  <si>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</si>
  <si>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</si>
  <si>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</si>
  <si>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</si>
  <si>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</si>
  <si>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</si>
  <si>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</si>
  <si>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</si>
  <si>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</si>
  <si>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</si>
  <si>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</si>
  <si>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</si>
  <si>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</si>
  <si>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</si>
  <si>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</si>
  <si>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</si>
  <si>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</si>
  <si>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</si>
  <si>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</si>
  <si>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</si>
  <si>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</si>
  <si>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</si>
  <si>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</si>
  <si>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</si>
  <si>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</si>
  <si>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</si>
  <si>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</si>
  <si>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</si>
  <si>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</si>
  <si>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</si>
  <si>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</si>
  <si>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</si>
  <si>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</si>
  <si>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</si>
  <si>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</si>
  <si>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</si>
  <si>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</si>
  <si>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</si>
  <si>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</si>
  <si>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</si>
  <si>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</si>
  <si>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</si>
  <si>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</si>
  <si>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</si>
  <si>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</si>
  <si>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</si>
  <si>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</si>
  <si>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</si>
  <si>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</si>
  <si>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</si>
  <si>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</si>
  <si>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</si>
  <si>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</si>
  <si>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</si>
  <si>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</si>
  <si>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</si>
  <si>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</si>
  <si>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</si>
  <si>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</si>
  <si>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</si>
  <si>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</si>
  <si>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</si>
  <si>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</si>
  <si>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</si>
  <si>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</si>
  <si>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</si>
  <si>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</si>
  <si>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</si>
  <si>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</si>
  <si>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</si>
  <si>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</si>
  <si>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</si>
  <si>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</si>
  <si>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</si>
  <si>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</si>
  <si>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</si>
  <si>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</si>
  <si>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</si>
  <si>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</si>
  <si>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</si>
  <si>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</si>
  <si>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</si>
  <si>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</si>
  <si>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</si>
  <si>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</si>
  <si>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</si>
  <si>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</si>
  <si>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</si>
  <si>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</si>
  <si>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</si>
  <si>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</si>
  <si>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</si>
  <si>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</si>
  <si>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</si>
  <si>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</si>
  <si>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</si>
  <si>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</si>
  <si>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</si>
  <si>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</si>
  <si>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</si>
  <si>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</si>
  <si>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</si>
  <si>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</si>
  <si>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</si>
  <si>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</si>
  <si>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</si>
  <si>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</si>
  <si>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</si>
  <si>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</si>
  <si>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</si>
  <si>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</si>
  <si>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</si>
  <si>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</si>
  <si>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</si>
  <si>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</si>
  <si>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</si>
  <si>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</si>
  <si>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</si>
  <si>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</si>
  <si>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</si>
  <si>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</si>
  <si>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</si>
  <si>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</si>
  <si>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</si>
  <si>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</si>
  <si>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</si>
  <si>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</si>
  <si>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</si>
  <si>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</si>
  <si>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</si>
  <si>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</si>
  <si>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</si>
  <si>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</si>
  <si>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</si>
  <si>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</si>
  <si>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</si>
  <si>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</si>
  <si>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</si>
  <si>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</si>
  <si>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</si>
  <si>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</si>
  <si>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</si>
  <si>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</si>
  <si>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</si>
  <si>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</si>
  <si>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</si>
  <si>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</si>
  <si>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</si>
  <si>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</si>
  <si>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</si>
  <si>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</si>
  <si>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</si>
  <si>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</si>
  <si>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</si>
  <si>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</si>
  <si>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</si>
  <si>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</si>
  <si>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</si>
  <si>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</si>
  <si>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</si>
  <si>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</si>
  <si>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</si>
  <si>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</si>
  <si>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</si>
  <si>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</si>
  <si>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</si>
  <si>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</si>
  <si>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</si>
  <si>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</si>
  <si>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</si>
  <si>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</si>
  <si>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</si>
  <si>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</si>
  <si>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</si>
  <si>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</si>
  <si>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</si>
  <si>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</si>
  <si>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</si>
  <si>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</si>
  <si>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</si>
  <si>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</si>
  <si>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</si>
  <si>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</si>
  <si>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</si>
  <si>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</si>
  <si>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</si>
  <si>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</si>
  <si>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</si>
  <si>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</si>
  <si>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</si>
  <si>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</si>
  <si>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</si>
  <si>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</si>
  <si>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</si>
  <si>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</si>
  <si>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</si>
  <si>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</si>
  <si>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</si>
  <si>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</si>
  <si>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</si>
  <si>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</si>
  <si>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</si>
  <si>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</si>
  <si>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</si>
  <si>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</si>
  <si>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</si>
  <si>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</si>
  <si>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</si>
  <si>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</si>
  <si>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</si>
  <si>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</si>
  <si>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</si>
  <si>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</si>
  <si>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</si>
  <si>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</si>
  <si>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</si>
  <si>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</si>
  <si>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</si>
  <si>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</si>
  <si>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</si>
  <si>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</si>
  <si>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</si>
  <si>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</si>
  <si>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</si>
  <si>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</si>
  <si>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</si>
  <si>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</si>
  <si>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</si>
  <si>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</si>
  <si>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</si>
  <si>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</si>
  <si>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</si>
  <si>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</si>
  <si>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</si>
  <si>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</si>
  <si>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</si>
  <si>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</si>
  <si>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</si>
  <si>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</si>
  <si>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</si>
  <si>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</si>
  <si>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</si>
  <si>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</si>
  <si>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</si>
  <si>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</si>
  <si>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</si>
  <si>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</si>
  <si>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</si>
  <si>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</si>
  <si>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</si>
  <si>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</si>
  <si>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</si>
  <si>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</si>
  <si>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</si>
  <si>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</si>
  <si>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</si>
  <si>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</si>
  <si>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</si>
  <si>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</si>
  <si>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</si>
  <si>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</si>
  <si>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</si>
  <si>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</si>
  <si>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</si>
  <si>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</si>
  <si>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</si>
  <si>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</si>
  <si>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</si>
  <si>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</si>
  <si>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</si>
  <si>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</si>
  <si>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</si>
  <si>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</si>
  <si>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</si>
  <si>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</si>
  <si>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</si>
  <si>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</si>
  <si>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</si>
  <si>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</si>
  <si>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</si>
  <si>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</si>
  <si>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</si>
  <si>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</si>
  <si>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</si>
  <si>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</si>
  <si>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</si>
  <si>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</si>
  <si>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</si>
  <si>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</si>
  <si>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</si>
  <si>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</si>
  <si>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</si>
  <si>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</si>
  <si>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</si>
  <si>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</si>
  <si>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</si>
  <si>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</si>
  <si>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</si>
  <si>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</si>
  <si>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</si>
  <si>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</si>
  <si>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</si>
  <si>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</si>
  <si>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</si>
  <si>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</si>
  <si>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</si>
  <si>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</si>
  <si>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</si>
  <si>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</si>
  <si>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</si>
  <si>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</si>
  <si>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</si>
  <si>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</si>
  <si>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</si>
  <si>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</si>
  <si>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</si>
  <si>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</si>
  <si>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</si>
  <si>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</si>
  <si>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</si>
  <si>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</si>
  <si>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</si>
  <si>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</si>
  <si>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</si>
  <si>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</si>
  <si>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</si>
  <si>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</si>
  <si>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</si>
  <si>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</si>
  <si>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</si>
  <si>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</si>
  <si>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</si>
  <si>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</si>
  <si>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</si>
  <si>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</si>
  <si>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</si>
  <si>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</si>
  <si>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</si>
  <si>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</si>
  <si>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</si>
  <si>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</si>
  <si>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</si>
  <si>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</si>
  <si>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</si>
  <si>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</si>
  <si>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</si>
  <si>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</si>
  <si>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</si>
  <si>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</si>
  <si>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</si>
  <si>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</si>
  <si>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</si>
  <si>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</si>
  <si>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</si>
  <si>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</si>
  <si>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</si>
  <si>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</si>
  <si>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</si>
  <si>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</si>
  <si>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</si>
  <si>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</si>
  <si>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</si>
  <si>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</si>
  <si>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</si>
  <si>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</si>
  <si>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</si>
  <si>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</si>
  <si>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</si>
  <si>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</si>
  <si>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</si>
  <si>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</si>
  <si>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</si>
  <si>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</si>
  <si>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</si>
  <si>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</si>
  <si>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</si>
  <si>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</si>
  <si>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</si>
  <si>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</si>
  <si>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</si>
  <si>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</si>
  <si>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</si>
  <si>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</si>
  <si>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</si>
  <si>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</si>
  <si>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</si>
  <si>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</si>
  <si>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</si>
  <si>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</si>
  <si>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</si>
  <si>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</si>
  <si>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</si>
  <si>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</si>
  <si>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</si>
  <si>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</si>
  <si>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</si>
  <si>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</si>
  <si>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</si>
  <si>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</si>
  <si>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</si>
  <si>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</si>
  <si>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</si>
  <si>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</si>
  <si>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</si>
  <si>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</si>
  <si>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</si>
  <si>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</si>
  <si>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</si>
  <si>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</si>
  <si>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</si>
  <si>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</si>
  <si>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</si>
  <si>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</si>
  <si>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</si>
  <si>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</si>
  <si>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</si>
  <si>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</si>
  <si>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</si>
  <si>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</si>
  <si>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</si>
  <si>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</si>
  <si>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</si>
  <si>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</si>
  <si>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</si>
  <si>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</si>
  <si>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</si>
  <si>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</si>
  <si>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</si>
  <si>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</si>
  <si>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</si>
  <si>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</si>
  <si>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</si>
  <si>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</si>
  <si>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</si>
  <si>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</si>
  <si>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</si>
  <si>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</si>
  <si>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</si>
  <si>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</si>
  <si>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</si>
  <si>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</si>
  <si>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</si>
  <si>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</si>
  <si>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</si>
  <si>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</si>
  <si>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</si>
  <si>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</si>
  <si>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</si>
  <si>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</si>
  <si>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</si>
  <si>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</si>
  <si>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</si>
  <si>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</si>
  <si>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</si>
  <si>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</si>
  <si>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</si>
  <si>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</si>
  <si>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</si>
  <si>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</si>
  <si>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</si>
  <si>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</si>
  <si>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</si>
  <si>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</si>
  <si>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</si>
  <si>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</si>
  <si>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</si>
  <si>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</si>
  <si>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</si>
  <si>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</si>
  <si>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</si>
  <si>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</si>
  <si>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</si>
  <si>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</si>
  <si>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</si>
  <si>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</si>
  <si>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</si>
  <si>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</si>
  <si>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</si>
  <si>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</si>
  <si>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</si>
  <si>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</si>
  <si>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</si>
  <si>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</si>
  <si>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</si>
  <si>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</si>
  <si>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</si>
  <si>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</si>
  <si>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</si>
  <si>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</si>
  <si>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</si>
  <si>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</si>
  <si>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</si>
  <si>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</si>
  <si>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</si>
  <si>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</si>
  <si>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</si>
  <si>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</si>
  <si>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</si>
  <si>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</si>
  <si>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</si>
  <si>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</si>
  <si>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</si>
  <si>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</si>
  <si>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</si>
  <si>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</si>
  <si>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</si>
  <si>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</si>
  <si>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</si>
  <si>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</si>
  <si>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</si>
  <si>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</si>
  <si>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</si>
  <si>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</si>
  <si>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</si>
  <si>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</si>
  <si>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</si>
  <si>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</si>
  <si>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</si>
  <si>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</si>
  <si>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</si>
  <si>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</si>
  <si>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</si>
  <si>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</si>
  <si>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</si>
  <si>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</si>
  <si>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</si>
  <si>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</si>
  <si>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</si>
  <si>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</si>
  <si>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</si>
  <si>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</si>
  <si>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</si>
  <si>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</si>
  <si>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</si>
  <si>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</si>
  <si>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</si>
  <si>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</si>
  <si>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</si>
  <si>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</si>
  <si>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</si>
  <si>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</si>
  <si>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</si>
  <si>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</si>
  <si>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</si>
  <si>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</si>
  <si>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</si>
  <si>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</si>
  <si>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</si>
  <si>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</si>
  <si>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</si>
  <si>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</si>
  <si>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</si>
  <si>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</si>
  <si>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</si>
  <si>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</si>
  <si>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</si>
  <si>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</si>
  <si>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</si>
  <si>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</si>
  <si>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</si>
  <si>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</si>
  <si>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</si>
  <si>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</si>
  <si>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</si>
  <si>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</si>
  <si>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</si>
  <si>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</si>
  <si>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</si>
  <si>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</si>
  <si>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</si>
  <si>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</si>
  <si>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</si>
  <si>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</si>
  <si>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</si>
  <si>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</si>
  <si>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</si>
  <si>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</si>
  <si>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</si>
  <si>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</si>
  <si>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</si>
  <si>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</si>
  <si>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</si>
  <si>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</si>
  <si>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</si>
  <si>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</si>
  <si>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</si>
  <si>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</si>
  <si>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</si>
  <si>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</si>
  <si>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</si>
  <si>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</si>
  <si>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</si>
  <si>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</si>
  <si>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</si>
  <si>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</si>
  <si>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</si>
  <si>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</si>
  <si>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</si>
  <si>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</si>
  <si>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</si>
  <si>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</si>
  <si>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</si>
  <si>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</si>
  <si>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</si>
  <si>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</si>
  <si>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</si>
  <si>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</si>
  <si>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</si>
  <si>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</si>
  <si>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</si>
  <si>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</si>
  <si>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</si>
  <si>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</si>
  <si>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</si>
  <si>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</si>
  <si>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</si>
  <si>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</si>
  <si>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</si>
  <si>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</si>
  <si>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</si>
  <si>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</si>
  <si>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</si>
  <si>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</si>
  <si>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</si>
  <si>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</si>
  <si>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</si>
  <si>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</si>
  <si>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</si>
  <si>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</si>
  <si>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</si>
  <si>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</si>
  <si>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</si>
  <si>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</si>
  <si>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</si>
  <si>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</si>
  <si>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</si>
  <si>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</si>
  <si>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</si>
  <si>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</si>
  <si>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</si>
  <si>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</si>
  <si>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</si>
  <si>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</si>
  <si>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</si>
  <si>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</si>
  <si>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</si>
  <si>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</si>
  <si>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</si>
  <si>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</si>
  <si>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</si>
  <si>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</si>
  <si>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</si>
  <si>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</si>
  <si>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</si>
  <si>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</si>
  <si>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</si>
  <si>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</si>
  <si>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</si>
  <si>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</si>
  <si>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</si>
  <si>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</si>
  <si>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</si>
  <si>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</si>
  <si>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</si>
  <si>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</si>
  <si>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</si>
  <si>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</si>
  <si>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</si>
  <si>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</si>
  <si>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</si>
  <si>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</si>
  <si>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</si>
  <si>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</si>
  <si>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</si>
  <si>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</si>
  <si>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</si>
  <si>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</si>
  <si>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</si>
  <si>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</si>
  <si>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</si>
  <si>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</si>
  <si>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</si>
  <si>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</si>
  <si>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</si>
  <si>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</si>
  <si>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</si>
  <si>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</si>
  <si>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</si>
  <si>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</si>
  <si>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</si>
  <si>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</si>
  <si>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</si>
  <si>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</si>
  <si>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</si>
  <si>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</si>
  <si>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</si>
  <si>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</si>
  <si>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</si>
  <si>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</si>
  <si>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</si>
  <si>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</si>
  <si>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</si>
  <si>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</si>
  <si>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</si>
  <si>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</si>
  <si>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</si>
  <si>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</si>
  <si>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</si>
  <si>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</si>
  <si>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</si>
  <si>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</si>
  <si>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</si>
  <si>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</si>
  <si>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</si>
  <si>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</si>
  <si>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</si>
  <si>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</si>
  <si>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</si>
  <si>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</si>
  <si>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</si>
  <si>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</si>
  <si>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</si>
  <si>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</si>
  <si>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</si>
  <si>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</si>
  <si>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</si>
  <si>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</si>
  <si>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</si>
  <si>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</si>
  <si>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</si>
  <si>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</si>
  <si>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</si>
  <si>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</si>
  <si>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</si>
  <si>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</si>
  <si>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</si>
  <si>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</si>
  <si>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</si>
  <si>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</si>
  <si>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</si>
  <si>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</si>
  <si>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</si>
  <si>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</si>
  <si>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</si>
  <si>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</si>
  <si>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</si>
  <si>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</si>
  <si>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</si>
  <si>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</si>
  <si>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</si>
  <si>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</si>
  <si>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</si>
  <si>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</si>
  <si>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</si>
  <si>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</si>
  <si>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</si>
  <si>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</si>
  <si>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</si>
  <si>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</si>
  <si>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</si>
  <si>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</si>
  <si>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</si>
  <si>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</si>
  <si>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</si>
  <si>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</si>
  <si>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</si>
  <si>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</si>
  <si>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</si>
  <si>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</si>
  <si>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</si>
  <si>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</si>
  <si>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</si>
  <si>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</si>
  <si>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</si>
  <si>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</si>
  <si>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</si>
  <si>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</si>
  <si>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</si>
  <si>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</si>
  <si>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</si>
  <si>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</si>
  <si>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</si>
  <si>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</si>
  <si>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</si>
  <si>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</si>
  <si>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</si>
  <si>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</si>
  <si>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</si>
  <si>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</si>
  <si>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</si>
  <si>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</si>
  <si>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</si>
  <si>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</si>
  <si>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</si>
  <si>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</si>
  <si>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</si>
  <si>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</si>
  <si>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</si>
  <si>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</si>
  <si>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</si>
  <si>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</si>
  <si>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</si>
  <si>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</si>
  <si>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</si>
  <si>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</si>
  <si>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</si>
  <si>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</si>
  <si>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</si>
  <si>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</si>
  <si>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</si>
  <si>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</si>
  <si>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</si>
  <si>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</si>
  <si>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</si>
  <si>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</si>
  <si>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</si>
  <si>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</si>
  <si>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</si>
  <si>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</si>
  <si>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</si>
  <si>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</si>
  <si>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</si>
  <si>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</si>
  <si>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</si>
  <si>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</si>
  <si>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</si>
  <si>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</si>
  <si>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</si>
  <si>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</si>
  <si>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</si>
  <si>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</si>
  <si>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</si>
  <si>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</si>
  <si>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</si>
  <si>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</si>
  <si>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</si>
  <si>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</si>
  <si>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</si>
  <si>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</si>
  <si>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</si>
  <si>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</si>
  <si>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</si>
  <si>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</si>
  <si>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</si>
  <si>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</si>
  <si>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</si>
  <si>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</si>
  <si>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</si>
  <si>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</si>
  <si>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</si>
  <si>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</si>
  <si>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</si>
  <si>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</si>
  <si>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</si>
  <si>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</si>
  <si>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</si>
  <si>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</si>
  <si>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</si>
  <si>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</si>
  <si>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</si>
  <si>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</si>
  <si>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</si>
  <si>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</si>
  <si>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</si>
  <si>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</si>
  <si>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</si>
  <si>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</si>
  <si>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</si>
  <si>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</si>
  <si>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</si>
  <si>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</si>
  <si>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</si>
  <si>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</si>
  <si>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</si>
  <si>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</si>
  <si>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</si>
  <si>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</si>
  <si>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</si>
  <si>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</si>
  <si>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</si>
  <si>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</si>
  <si>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</si>
  <si>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</si>
  <si>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</si>
  <si>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</si>
  <si>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</si>
  <si>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</si>
  <si>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</si>
  <si>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</si>
  <si>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</si>
  <si>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</si>
  <si>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</si>
  <si>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</si>
  <si>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</si>
  <si>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</si>
  <si>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</si>
  <si>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</si>
  <si>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</si>
  <si>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</si>
  <si>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</si>
  <si>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</si>
  <si>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</si>
  <si>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</si>
  <si>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</si>
  <si>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</si>
  <si>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</si>
  <si>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</si>
  <si>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</si>
  <si>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</si>
  <si>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</si>
  <si>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</si>
  <si>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</si>
  <si>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</si>
  <si>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</si>
  <si>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</si>
  <si>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</si>
  <si>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</si>
  <si>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</si>
  <si>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</si>
  <si>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</si>
  <si>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</si>
  <si>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</si>
  <si>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</si>
  <si>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</si>
  <si>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</si>
  <si>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</si>
  <si>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</si>
  <si>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</si>
  <si>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</si>
  <si>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</si>
  <si>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</si>
  <si>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</si>
  <si>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</si>
  <si>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</si>
  <si>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</si>
  <si>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</si>
  <si>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</si>
  <si>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</si>
  <si>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</si>
  <si>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</si>
  <si>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</si>
  <si>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</si>
  <si>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</si>
  <si>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</si>
  <si>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</si>
  <si>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</si>
  <si>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</si>
  <si>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</si>
  <si>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</si>
  <si>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</si>
  <si>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</si>
  <si>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</si>
  <si>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</si>
  <si>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</si>
  <si>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</si>
  <si>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</si>
  <si>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</si>
  <si>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</si>
  <si>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</si>
  <si>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</si>
  <si>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</si>
  <si>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</si>
  <si>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</si>
  <si>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</si>
  <si>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</si>
  <si>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</si>
  <si>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</si>
  <si>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</si>
  <si>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</si>
  <si>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</si>
  <si>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</si>
  <si>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</si>
  <si>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</si>
  <si>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</si>
  <si>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</si>
  <si>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</si>
  <si>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</si>
  <si>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</si>
  <si>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</si>
  <si>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</si>
  <si>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</si>
  <si>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</si>
  <si>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</si>
  <si>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</si>
  <si>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</si>
  <si>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</si>
  <si>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</si>
  <si>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</si>
  <si>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</si>
  <si>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</si>
  <si>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</si>
  <si>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</si>
  <si>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</si>
  <si>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</si>
  <si>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</si>
  <si>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</si>
  <si>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</si>
  <si>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</si>
  <si>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</si>
  <si>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</si>
  <si>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</si>
  <si>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</si>
  <si>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</si>
  <si>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</si>
  <si>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</si>
  <si>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</si>
  <si>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</si>
  <si>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</si>
  <si>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</si>
  <si>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</si>
  <si>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</si>
  <si>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</si>
  <si>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</si>
  <si>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</si>
  <si>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</si>
  <si>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</si>
  <si>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</si>
  <si>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</si>
  <si>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</si>
  <si>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</si>
  <si>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</si>
  <si>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</si>
  <si>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</si>
  <si>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</si>
  <si>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</si>
  <si>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</si>
  <si>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</si>
  <si>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</si>
  <si>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</si>
  <si>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</si>
  <si>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</si>
  <si>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</si>
  <si>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</si>
  <si>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</si>
  <si>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</si>
  <si>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</si>
  <si>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</si>
  <si>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</si>
  <si>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</si>
  <si>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</si>
  <si>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</si>
  <si>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</si>
  <si>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</si>
  <si>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</si>
  <si>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</si>
  <si>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</si>
  <si>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</si>
  <si>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</si>
  <si>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</si>
  <si>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</si>
  <si>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</si>
  <si>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</si>
  <si>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</si>
  <si>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</si>
  <si>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</si>
  <si>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</si>
  <si>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</si>
  <si>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</si>
  <si>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</si>
  <si>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</si>
  <si>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</si>
  <si>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</si>
  <si>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</si>
  <si>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</si>
  <si>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</si>
  <si>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</si>
  <si>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</si>
  <si>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</si>
  <si>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</si>
  <si>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</si>
  <si>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</si>
  <si>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</si>
  <si>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</si>
  <si>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</si>
  <si>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</si>
  <si>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</si>
  <si>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</si>
  <si>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</si>
  <si>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</si>
  <si>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</si>
  <si>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</si>
  <si>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</si>
  <si>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</si>
  <si>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</si>
  <si>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</si>
  <si>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</si>
  <si>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</si>
  <si>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</si>
  <si>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</si>
  <si>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</si>
  <si>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</si>
  <si>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</si>
  <si>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</si>
  <si>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</si>
  <si>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</si>
  <si>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</si>
  <si>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</si>
  <si>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</si>
  <si>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</si>
  <si>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</si>
  <si>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</si>
  <si>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</si>
  <si>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</si>
  <si>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</si>
  <si>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</si>
  <si>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</si>
  <si>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</si>
  <si>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</si>
  <si>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</si>
  <si>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</si>
  <si>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</si>
  <si>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</si>
  <si>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</si>
  <si>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</si>
  <si>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</si>
  <si>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</si>
  <si>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</si>
  <si>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</si>
  <si>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</si>
  <si>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</si>
  <si>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</si>
  <si>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</si>
  <si>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</si>
  <si>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</si>
  <si>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</si>
  <si>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</si>
  <si>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</si>
  <si>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</si>
  <si>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</si>
  <si>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</si>
  <si>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</si>
  <si>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</si>
  <si>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</si>
  <si>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</si>
  <si>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</si>
  <si>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</si>
  <si>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</si>
  <si>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</si>
  <si>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</si>
  <si>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</si>
  <si>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</si>
  <si>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</si>
  <si>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</si>
  <si>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</si>
  <si>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</si>
  <si>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</si>
  <si>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</si>
  <si>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</si>
  <si>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</si>
  <si>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</si>
  <si>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</si>
  <si>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</si>
  <si>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</si>
  <si>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</si>
  <si>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</si>
  <si>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</si>
  <si>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</si>
  <si>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</si>
  <si>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</si>
  <si>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</si>
  <si>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</si>
  <si>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</si>
  <si>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</si>
  <si>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</si>
  <si>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</si>
  <si>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</si>
  <si>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</si>
  <si>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</si>
  <si>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</si>
  <si>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</si>
  <si>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</si>
  <si>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</si>
  <si>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</si>
  <si>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</si>
  <si>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</si>
  <si>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</si>
  <si>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</si>
  <si>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</si>
  <si>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</si>
  <si>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</si>
  <si>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</si>
  <si>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</si>
  <si>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</si>
  <si>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</si>
  <si>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</si>
  <si>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</si>
  <si>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</si>
  <si>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</si>
  <si>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</si>
  <si>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</si>
  <si>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</si>
  <si>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</si>
  <si>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</si>
  <si>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</si>
  <si>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</si>
  <si>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</si>
  <si>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</si>
  <si>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</si>
  <si>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</si>
  <si>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</si>
  <si>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</si>
  <si>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</si>
  <si>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</si>
  <si>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</si>
  <si>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</si>
  <si>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</si>
  <si>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</si>
  <si>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</si>
  <si>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</si>
  <si>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</si>
  <si>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</si>
  <si>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</si>
  <si>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</si>
  <si>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</si>
  <si>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</si>
  <si>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</si>
  <si>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</si>
  <si>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</si>
  <si>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</si>
  <si>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</si>
  <si>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</si>
  <si>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</si>
  <si>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</si>
  <si>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</si>
  <si>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</si>
  <si>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</si>
  <si>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</si>
  <si>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</si>
  <si>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</si>
  <si>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</si>
  <si>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</si>
  <si>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</si>
  <si>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</si>
  <si>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</si>
  <si>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</si>
  <si>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</si>
  <si>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</si>
  <si>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</si>
  <si>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</si>
  <si>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</si>
  <si>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</si>
  <si>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</si>
  <si>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</si>
  <si>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</si>
  <si>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</si>
  <si>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</si>
  <si>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</si>
  <si>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</si>
  <si>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</si>
  <si>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</si>
  <si>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</si>
  <si>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</si>
  <si>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</si>
  <si>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</si>
  <si>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</si>
  <si>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</si>
  <si>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</si>
  <si>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</si>
  <si>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</si>
  <si>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</si>
  <si>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</si>
  <si>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</si>
  <si>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</si>
  <si>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</si>
  <si>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</si>
  <si>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</si>
  <si>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</si>
  <si>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</si>
  <si>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</si>
  <si>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</si>
  <si>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</si>
  <si>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</si>
  <si>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</si>
  <si>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</si>
  <si>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</si>
  <si>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</si>
  <si>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</si>
  <si>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</si>
  <si>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</si>
  <si>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</si>
  <si>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</si>
  <si>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</si>
  <si>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</si>
  <si>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</si>
  <si>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</si>
  <si>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</si>
  <si>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</si>
  <si>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</si>
  <si>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</si>
  <si>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</si>
  <si>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</si>
  <si>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</si>
  <si>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</si>
  <si>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</si>
  <si>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</si>
  <si>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</si>
  <si>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</si>
  <si>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</si>
  <si>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</si>
  <si>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</si>
  <si>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</si>
  <si>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</si>
  <si>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</si>
  <si>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</si>
  <si>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</si>
  <si>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</si>
  <si>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</si>
  <si>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</si>
  <si>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</si>
  <si>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</si>
  <si>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</si>
  <si>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</si>
  <si>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</si>
  <si>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</si>
  <si>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</si>
  <si>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</si>
  <si>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</si>
  <si>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</si>
  <si>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</si>
  <si>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</si>
  <si>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</si>
  <si>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</si>
  <si>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</si>
  <si>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</si>
  <si>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</si>
  <si>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</si>
  <si>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</si>
  <si>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</si>
  <si>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</si>
  <si>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</si>
  <si>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</si>
  <si>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</si>
  <si>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</si>
  <si>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</si>
  <si>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</si>
  <si>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</si>
  <si>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</si>
  <si>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</si>
  <si>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</si>
  <si>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</si>
  <si>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</si>
  <si>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</si>
  <si>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</si>
  <si>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</si>
  <si>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</si>
  <si>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</si>
  <si>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</si>
  <si>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</si>
  <si>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</si>
  <si>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</si>
  <si>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</si>
  <si>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</si>
  <si>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</si>
  <si>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</si>
  <si>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</si>
  <si>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</si>
  <si>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</si>
  <si>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</si>
  <si>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</si>
  <si>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</si>
  <si>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</si>
  <si>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</si>
  <si>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</si>
  <si>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</si>
  <si>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</si>
  <si>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</si>
  <si>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</si>
  <si>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</si>
  <si>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</si>
  <si>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</si>
  <si>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</si>
  <si>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</si>
  <si>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</si>
  <si>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</si>
  <si>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</si>
  <si>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</si>
  <si>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</si>
  <si>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</si>
  <si>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</si>
  <si>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</si>
  <si>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</si>
  <si>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</si>
  <si>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</si>
  <si>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</si>
  <si>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</si>
  <si>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</si>
  <si>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</si>
  <si>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</si>
  <si>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</si>
  <si>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</si>
  <si>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</si>
  <si>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</si>
  <si>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</si>
  <si>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</si>
  <si>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</si>
  <si>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</si>
  <si>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</si>
  <si>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</si>
  <si>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</si>
  <si>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</si>
  <si>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</si>
  <si>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</si>
  <si>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</si>
  <si>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</si>
  <si>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</si>
  <si>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</si>
  <si>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</si>
  <si>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</si>
  <si>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</si>
  <si>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</si>
  <si>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</si>
  <si>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</si>
  <si>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</si>
  <si>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</si>
  <si>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</si>
  <si>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</si>
  <si>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</si>
  <si>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</si>
  <si>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</si>
  <si>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</si>
  <si>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</si>
  <si>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</si>
  <si>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</si>
  <si>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</si>
  <si>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</si>
  <si>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</si>
  <si>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</si>
  <si>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</si>
  <si>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</si>
  <si>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</si>
  <si>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</si>
  <si>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</si>
  <si>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</si>
  <si>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</si>
  <si>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</si>
  <si>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</si>
  <si>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</si>
  <si>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</si>
  <si>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</si>
  <si>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</si>
  <si>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</si>
  <si>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</si>
  <si>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</si>
  <si>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</si>
  <si>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</si>
  <si>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</si>
  <si>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</si>
  <si>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</si>
  <si>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</si>
  <si>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</si>
  <si>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</si>
  <si>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</si>
  <si>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</si>
  <si>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</si>
  <si>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</si>
  <si>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</si>
  <si>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</si>
  <si>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</si>
  <si>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</si>
  <si>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</si>
  <si>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</si>
  <si>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</si>
  <si>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</si>
  <si>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</si>
  <si>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</si>
  <si>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</si>
  <si>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</si>
  <si>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</si>
  <si>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</si>
  <si>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</si>
  <si>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</si>
  <si>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</si>
  <si>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</si>
  <si>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</si>
  <si>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</si>
  <si>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</si>
  <si>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</si>
  <si>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</si>
  <si>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</si>
  <si>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</si>
  <si>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</si>
  <si>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</si>
  <si>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</si>
  <si>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</si>
  <si>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</si>
  <si>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</si>
  <si>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</si>
  <si>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</si>
  <si>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</si>
  <si>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</si>
  <si>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</si>
  <si>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</si>
  <si>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</si>
  <si>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</si>
  <si>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</si>
  <si>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</si>
  <si>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</si>
  <si>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</si>
  <si>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</si>
  <si>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</si>
  <si>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</si>
  <si>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</si>
  <si>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</si>
  <si>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</si>
  <si>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</si>
  <si>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</si>
  <si>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</si>
  <si>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</si>
  <si>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</si>
  <si>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</si>
  <si>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</si>
  <si>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</si>
  <si>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</si>
  <si>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</si>
  <si>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</si>
  <si>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</si>
  <si>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</si>
  <si>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</si>
  <si>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</si>
  <si>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</si>
  <si>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</si>
  <si>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</si>
  <si>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</si>
  <si>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</si>
  <si>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</si>
  <si>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</si>
  <si>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</si>
  <si>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</si>
  <si>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</si>
  <si>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</si>
  <si>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</si>
  <si>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</si>
  <si>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</si>
  <si>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</si>
  <si>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</si>
  <si>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</si>
  <si>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</si>
  <si>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</si>
  <si>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</si>
  <si>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</si>
  <si>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</si>
  <si>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</si>
  <si>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</si>
  <si>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</si>
  <si>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</si>
  <si>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</si>
  <si>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</si>
  <si>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</si>
  <si>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</si>
  <si>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</si>
  <si>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</si>
  <si>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</si>
  <si>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</si>
  <si>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</si>
  <si>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</si>
  <si>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</si>
  <si>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</si>
  <si>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</si>
  <si>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</si>
  <si>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</si>
  <si>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</si>
  <si>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</si>
  <si>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</si>
  <si>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</si>
  <si>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</si>
  <si>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</si>
  <si>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</si>
  <si>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</si>
  <si>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</si>
  <si>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</si>
  <si>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</si>
  <si>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</si>
  <si>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</si>
  <si>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</si>
  <si>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</si>
  <si>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</si>
  <si>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</si>
  <si>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</si>
  <si>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</si>
  <si>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</si>
  <si>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</si>
  <si>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</si>
  <si>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</si>
  <si>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</si>
  <si>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</si>
  <si>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</si>
  <si>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</si>
  <si>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</si>
  <si>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</si>
  <si>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</si>
  <si>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</si>
  <si>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</si>
  <si>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</si>
  <si>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</si>
  <si>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</si>
  <si>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</si>
  <si>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</si>
  <si>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</si>
  <si>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</si>
  <si>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</si>
  <si>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</si>
  <si>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</si>
  <si>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</si>
  <si>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</si>
  <si>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</si>
  <si>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</si>
  <si>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</si>
  <si>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</si>
  <si>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</si>
  <si>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</si>
  <si>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</si>
  <si>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</si>
  <si>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</si>
  <si>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</si>
  <si>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</si>
  <si>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</si>
  <si>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</si>
  <si>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</si>
  <si>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</si>
  <si>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</si>
  <si>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</si>
  <si>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</si>
  <si>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</si>
  <si>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</si>
  <si>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</si>
  <si>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</si>
  <si>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</si>
  <si>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</si>
  <si>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</si>
  <si>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</si>
  <si>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</si>
  <si>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</si>
  <si>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</si>
  <si>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</si>
  <si>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</si>
  <si>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</si>
  <si>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</si>
  <si>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</si>
  <si>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</si>
  <si>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</si>
  <si>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</si>
  <si>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</si>
  <si>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</si>
  <si>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</si>
  <si>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</si>
  <si>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</si>
  <si>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</si>
  <si>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</si>
  <si>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</si>
  <si>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</si>
  <si>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</si>
  <si>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</si>
  <si>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</si>
  <si>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</si>
  <si>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</si>
  <si>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</si>
  <si>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</si>
  <si>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</si>
  <si>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</si>
  <si>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</si>
  <si>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</si>
  <si>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</si>
  <si>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</si>
  <si>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</si>
  <si>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</si>
  <si>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</si>
  <si>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</si>
  <si>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</si>
  <si>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</si>
  <si>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</si>
  <si>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</si>
  <si>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</si>
  <si>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</si>
  <si>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</si>
  <si>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</si>
  <si>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</si>
  <si>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</si>
  <si>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</si>
  <si>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</si>
  <si>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</si>
  <si>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</si>
  <si>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</si>
  <si>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</si>
  <si>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</si>
  <si>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</si>
  <si>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</si>
  <si>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</si>
  <si>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</si>
  <si>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</si>
  <si>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</si>
  <si>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</si>
  <si>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</si>
  <si>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</si>
  <si>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</si>
  <si>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</si>
  <si>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</si>
  <si>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</si>
  <si>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</si>
  <si>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</si>
  <si>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</si>
  <si>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</si>
  <si>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</si>
  <si>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</si>
  <si>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</si>
  <si>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</si>
  <si>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</si>
  <si>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</si>
  <si>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</si>
  <si>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</si>
  <si>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</si>
  <si>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</si>
  <si>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</si>
  <si>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</si>
  <si>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</si>
  <si>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</si>
  <si>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</si>
  <si>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</si>
  <si>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</si>
  <si>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</si>
  <si>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</si>
  <si>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</si>
  <si>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</si>
  <si>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</si>
  <si>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</si>
  <si>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</si>
  <si>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</si>
  <si>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</si>
  <si>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</si>
  <si>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</si>
  <si>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</si>
  <si>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</si>
  <si>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</si>
  <si>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</si>
  <si>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</si>
  <si>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</si>
  <si>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</si>
  <si>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</si>
  <si>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</si>
  <si>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</si>
  <si>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</si>
  <si>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</si>
  <si>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</si>
  <si>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</si>
  <si>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</si>
  <si>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</si>
  <si>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</si>
  <si>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</si>
  <si>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</si>
  <si>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</si>
  <si>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</si>
  <si>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</si>
  <si>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</si>
  <si>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</si>
  <si>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</si>
  <si>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</si>
  <si>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</si>
  <si>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</si>
  <si>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</si>
  <si>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</si>
  <si>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</si>
  <si>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</si>
  <si>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</si>
  <si>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</si>
  <si>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</si>
  <si>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</si>
  <si>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</si>
  <si>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</si>
  <si>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</si>
  <si>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</si>
  <si>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</si>
  <si>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</si>
  <si>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</si>
  <si>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</si>
  <si>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</si>
  <si>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</si>
  <si>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</si>
  <si>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</si>
  <si>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</si>
  <si>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</si>
  <si>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</si>
  <si>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</si>
  <si>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</si>
  <si>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</si>
  <si>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</si>
  <si>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</si>
  <si>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</si>
  <si>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</si>
  <si>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</si>
  <si>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</si>
  <si>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</si>
  <si>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</si>
  <si>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</si>
  <si>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</si>
  <si>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</si>
  <si>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</si>
  <si>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</si>
  <si>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</si>
  <si>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</si>
  <si>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</si>
  <si>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</si>
  <si>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</si>
  <si>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</si>
  <si>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</si>
  <si>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</si>
  <si>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</si>
  <si>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</si>
  <si>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</si>
  <si>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</si>
  <si>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</si>
  <si>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</si>
  <si>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</si>
  <si>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</si>
  <si>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</si>
  <si>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</si>
  <si>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</si>
  <si>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</si>
  <si>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</si>
  <si>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</si>
  <si>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</si>
  <si>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</si>
  <si>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</si>
  <si>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</si>
  <si>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</si>
  <si>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</si>
  <si>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</si>
  <si>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</si>
  <si>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</si>
  <si>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</si>
  <si>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</si>
  <si>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</si>
  <si>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</si>
  <si>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</si>
  <si>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</si>
  <si>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</si>
  <si>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</si>
  <si>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</si>
  <si>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</si>
  <si>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</si>
  <si>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</si>
  <si>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</si>
  <si>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</si>
  <si>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</si>
  <si>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</si>
  <si>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</si>
  <si>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</si>
  <si>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</si>
  <si>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</si>
  <si>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</si>
  <si>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</si>
  <si>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</si>
  <si>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</si>
  <si>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</si>
  <si>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</si>
  <si>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</si>
  <si>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</si>
  <si>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</si>
  <si>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</si>
  <si>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</si>
  <si>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</si>
  <si>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</si>
  <si>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</si>
  <si>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</si>
  <si>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</si>
  <si>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</si>
  <si>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</si>
  <si>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</si>
  <si>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</si>
  <si>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</si>
  <si>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</si>
  <si>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</si>
  <si>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</si>
  <si>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</si>
  <si>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</si>
  <si>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</si>
  <si>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</si>
  <si>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</si>
  <si>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</si>
  <si>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</si>
  <si>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</si>
  <si>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</si>
  <si>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</si>
  <si>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</si>
  <si>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</si>
  <si>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</si>
  <si>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</si>
  <si>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</si>
  <si>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</si>
  <si>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</si>
  <si>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</si>
  <si>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</si>
  <si>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</si>
  <si>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</si>
  <si>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</si>
  <si>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</si>
  <si>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</si>
  <si>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</si>
  <si>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</si>
  <si>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</si>
  <si>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</si>
  <si>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</si>
  <si>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</si>
  <si>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</si>
  <si>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</si>
  <si>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</si>
  <si>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</si>
  <si>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</si>
  <si>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</si>
  <si>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</si>
  <si>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</si>
  <si>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</si>
  <si>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</si>
  <si>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</si>
  <si>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</si>
  <si>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</si>
  <si>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</si>
  <si>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</si>
  <si>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</si>
  <si>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</si>
  <si>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</si>
  <si>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</si>
  <si>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</si>
  <si>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</si>
  <si>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</si>
  <si>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</si>
  <si>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</si>
  <si>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</si>
  <si>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</si>
  <si>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</si>
  <si>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</si>
  <si>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</si>
  <si>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</si>
  <si>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</si>
  <si>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</si>
  <si>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</si>
  <si>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</si>
  <si>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</si>
  <si>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</si>
  <si>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</si>
  <si>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</si>
  <si>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</si>
  <si>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</si>
  <si>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</si>
  <si>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</si>
  <si>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</si>
  <si>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</si>
  <si>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</si>
  <si>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</si>
  <si>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</si>
  <si>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</si>
  <si>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</si>
  <si>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</si>
  <si>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</si>
  <si>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</si>
  <si>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</si>
  <si>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</si>
  <si>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</si>
  <si>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</si>
  <si>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</si>
  <si>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</si>
  <si>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</si>
  <si>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</si>
  <si>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</si>
  <si>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</si>
  <si>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</si>
  <si>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</si>
  <si>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</si>
  <si>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</si>
  <si>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</si>
  <si>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</si>
  <si>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</si>
  <si>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</si>
  <si>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</si>
  <si>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</si>
  <si>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</si>
  <si>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</si>
  <si>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</si>
  <si>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</si>
  <si>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</si>
  <si>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</si>
  <si>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</si>
  <si>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</si>
  <si>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</si>
  <si>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</si>
  <si>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</si>
  <si>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</si>
  <si>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</si>
  <si>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</si>
  <si>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</si>
  <si>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</si>
  <si>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</si>
  <si>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</si>
  <si>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</si>
  <si>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</si>
  <si>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</si>
  <si>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</si>
  <si>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</si>
  <si>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</si>
  <si>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</si>
  <si>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</si>
  <si>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</si>
  <si>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</si>
  <si>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</si>
  <si>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</si>
  <si>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</si>
  <si>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</si>
  <si>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</si>
  <si>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</si>
  <si>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</si>
  <si>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</si>
  <si>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</si>
  <si>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</si>
  <si>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</si>
  <si>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</si>
  <si>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</si>
  <si>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</si>
  <si>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</si>
  <si>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</si>
  <si>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</si>
  <si>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</si>
  <si>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</si>
  <si>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</si>
  <si>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</si>
  <si>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</si>
  <si>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</si>
  <si>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</si>
  <si>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</si>
  <si>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</si>
  <si>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</si>
  <si>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</si>
  <si>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</si>
  <si>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</si>
  <si>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</si>
  <si>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</si>
  <si>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</si>
  <si>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</si>
  <si>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</si>
  <si>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</si>
  <si>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</si>
  <si>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</si>
  <si>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</si>
  <si>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</si>
  <si>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</si>
  <si>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</si>
  <si>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</si>
  <si>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</si>
  <si>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</si>
  <si>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</si>
  <si>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</si>
  <si>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</si>
  <si>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</si>
  <si>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</si>
  <si>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</si>
  <si>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</si>
  <si>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</si>
  <si>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</si>
  <si>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</si>
  <si>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</si>
  <si>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</si>
  <si>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</si>
  <si>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</si>
  <si>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</si>
  <si>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</si>
  <si>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</si>
  <si>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</si>
  <si>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</si>
  <si>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</si>
  <si>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</si>
  <si>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</si>
  <si>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</si>
  <si>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</si>
  <si>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</si>
  <si>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</si>
  <si>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</si>
  <si>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</si>
  <si>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</si>
  <si>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</si>
  <si>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</si>
  <si>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</si>
  <si>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</si>
  <si>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</si>
  <si>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</si>
  <si>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</si>
  <si>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</si>
  <si>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</si>
  <si>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</si>
  <si>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</si>
  <si>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</si>
  <si>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</si>
  <si>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</si>
  <si>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</si>
  <si>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</si>
  <si>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</si>
  <si>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</si>
  <si>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</si>
  <si>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</si>
  <si>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</si>
  <si>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</si>
  <si>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</si>
  <si>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</si>
  <si>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</si>
  <si>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</si>
  <si>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</si>
  <si>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</si>
  <si>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</si>
  <si>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</si>
  <si>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</si>
  <si>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</si>
  <si>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</si>
  <si>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</si>
  <si>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</si>
  <si>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</si>
  <si>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</si>
  <si>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</si>
  <si>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</si>
  <si>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</si>
  <si>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</si>
  <si>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</si>
  <si>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</si>
  <si>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</si>
  <si>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</si>
  <si>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</si>
  <si>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</si>
  <si>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</si>
  <si>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</si>
  <si>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</si>
  <si>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</si>
  <si>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</si>
  <si>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</si>
  <si>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</si>
  <si>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</si>
  <si>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</si>
  <si>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</si>
  <si>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</si>
  <si>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</si>
  <si>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</si>
  <si>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</si>
  <si>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</si>
  <si>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</si>
  <si>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</si>
  <si>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</si>
  <si>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</si>
  <si>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</si>
  <si>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</si>
  <si>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</si>
  <si>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</si>
  <si>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</si>
  <si>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</si>
  <si>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</si>
  <si>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</si>
  <si>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</si>
  <si>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</si>
  <si>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</si>
  <si>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</si>
  <si>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</si>
  <si>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</si>
  <si>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</si>
  <si>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</si>
  <si>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</si>
  <si>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</si>
  <si>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</si>
  <si>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</si>
  <si>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</si>
  <si>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</si>
  <si>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</si>
  <si>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</si>
  <si>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</si>
  <si>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</si>
  <si>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</si>
  <si>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</si>
  <si>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</si>
  <si>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</si>
  <si>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</si>
  <si>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</si>
  <si>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</si>
  <si>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</si>
  <si>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</si>
  <si>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</si>
  <si>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</si>
  <si>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</si>
  <si>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</si>
  <si>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</si>
  <si>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</si>
  <si>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</si>
  <si>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</si>
  <si>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</si>
  <si>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</si>
  <si>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</si>
  <si>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</si>
  <si>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</si>
  <si>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</si>
  <si>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</si>
  <si>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</si>
  <si>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</si>
  <si>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</si>
  <si>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</si>
  <si>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</si>
  <si>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</si>
  <si>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</si>
  <si>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</si>
  <si>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</si>
  <si>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</si>
  <si>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</si>
  <si>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</si>
  <si>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</si>
  <si>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</si>
  <si>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</si>
  <si>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</si>
  <si>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</si>
  <si>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</si>
  <si>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</si>
  <si>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</si>
  <si>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</si>
  <si>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</si>
  <si>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</si>
  <si>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</si>
  <si>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</si>
  <si>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</si>
  <si>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</si>
  <si>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</si>
  <si>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</si>
  <si>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</si>
  <si>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</si>
  <si>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</si>
  <si>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</si>
  <si>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</si>
  <si>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</si>
  <si>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</si>
  <si>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</si>
  <si>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</si>
  <si>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</si>
  <si>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</si>
  <si>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</si>
  <si>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</si>
  <si>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</si>
  <si>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</si>
  <si>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</si>
  <si>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</si>
  <si>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</si>
  <si>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</si>
  <si>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</si>
  <si>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</si>
  <si>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</si>
  <si>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</si>
  <si>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</si>
  <si>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</si>
  <si>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</si>
  <si>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</si>
  <si>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</si>
  <si>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</si>
  <si>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</si>
  <si>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</si>
  <si>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</si>
  <si>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</si>
  <si>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</si>
  <si>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</si>
  <si>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</si>
  <si>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</si>
  <si>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</si>
  <si>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</si>
  <si>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</si>
  <si>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</si>
  <si>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</si>
  <si>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</si>
  <si>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</si>
  <si>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</si>
  <si>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</si>
  <si>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</si>
  <si>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</si>
  <si>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</si>
  <si>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</si>
  <si>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</si>
  <si>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</si>
  <si>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</si>
  <si>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</si>
  <si>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</si>
  <si>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</si>
  <si>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</si>
  <si>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</si>
  <si>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</si>
  <si>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</si>
  <si>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</si>
  <si>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</si>
  <si>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</si>
  <si>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</si>
  <si>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</si>
  <si>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</si>
  <si>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</si>
  <si>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</si>
  <si>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</si>
  <si>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</si>
  <si>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</si>
  <si>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</si>
  <si>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</si>
  <si>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</si>
  <si>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</si>
  <si>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</si>
  <si>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</si>
  <si>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</si>
  <si>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</si>
  <si>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</si>
  <si>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</si>
  <si>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</si>
  <si>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</si>
  <si>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</si>
  <si>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</si>
  <si>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</si>
  <si>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</si>
  <si>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</si>
  <si>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</si>
  <si>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</si>
  <si>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</si>
  <si>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</si>
  <si>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</si>
  <si>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</si>
  <si>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</si>
  <si>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</si>
  <si>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</si>
  <si>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</si>
  <si>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</si>
  <si>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</si>
  <si>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</si>
  <si>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</si>
  <si>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</si>
  <si>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</si>
  <si>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</si>
  <si>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</si>
  <si>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</si>
  <si>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</si>
  <si>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</si>
  <si>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</si>
  <si>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</si>
  <si>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</si>
  <si>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</si>
  <si>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</si>
  <si>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</si>
  <si>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</si>
  <si>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</si>
  <si>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</si>
  <si>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</si>
  <si>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</si>
  <si>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</si>
  <si>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</si>
  <si>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</si>
  <si>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</si>
  <si>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</si>
  <si>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</si>
  <si>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</si>
  <si>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</si>
  <si>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</si>
  <si>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</si>
  <si>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</si>
  <si>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</si>
  <si>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</si>
  <si>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</si>
  <si>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</si>
  <si>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</si>
  <si>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</si>
  <si>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</si>
  <si>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</si>
  <si>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</si>
  <si>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</si>
  <si>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</si>
  <si>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</si>
  <si>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</si>
  <si>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</si>
  <si>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</si>
  <si>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</si>
  <si>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</si>
  <si>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</si>
  <si>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</si>
  <si>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</si>
  <si>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</si>
  <si>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</si>
  <si>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</si>
  <si>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</si>
  <si>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</si>
  <si>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</si>
  <si>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</si>
  <si>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</si>
  <si>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</si>
  <si>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</si>
  <si>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</si>
  <si>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</si>
  <si>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</si>
  <si>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</si>
  <si>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</si>
  <si>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</si>
  <si>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</si>
  <si>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</si>
  <si>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</si>
  <si>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</si>
  <si>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</si>
  <si>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</si>
  <si>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</si>
  <si>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</si>
  <si>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</si>
  <si>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</si>
  <si>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</si>
  <si>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</si>
  <si>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</si>
  <si>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</si>
  <si>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</si>
  <si>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</si>
  <si>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</si>
  <si>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</si>
  <si>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</si>
  <si>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</si>
  <si>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</si>
  <si>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</si>
  <si>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</si>
  <si>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</si>
  <si>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</si>
  <si>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</si>
  <si>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</si>
  <si>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</si>
  <si>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</si>
  <si>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</si>
  <si>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</si>
  <si>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</si>
  <si>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</si>
  <si>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</si>
  <si>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</si>
  <si>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</si>
  <si>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</si>
  <si>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</si>
  <si>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</si>
  <si>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</si>
  <si>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</si>
  <si>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</si>
  <si>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</si>
  <si>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</si>
  <si>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</si>
  <si>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</si>
  <si>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</si>
  <si>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</si>
  <si>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</si>
  <si>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</si>
  <si>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</si>
  <si>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</si>
  <si>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</si>
  <si>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</si>
  <si>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</si>
  <si>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</si>
  <si>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</si>
  <si>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</si>
  <si>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</si>
  <si>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</si>
  <si>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</si>
  <si>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</si>
  <si>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</si>
  <si>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</si>
  <si>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</si>
  <si>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</si>
  <si>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</si>
  <si>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</si>
  <si>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</si>
  <si>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</si>
  <si>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</si>
  <si>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</si>
  <si>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</si>
  <si>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</si>
  <si>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</si>
  <si>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</si>
  <si>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</si>
  <si>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</si>
  <si>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</si>
  <si>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</si>
  <si>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</si>
  <si>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</si>
  <si>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</si>
  <si>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</si>
  <si>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</si>
  <si>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</si>
  <si>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</si>
  <si>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</si>
  <si>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</si>
  <si>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</si>
  <si>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</si>
  <si>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</si>
  <si>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</si>
  <si>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</si>
  <si>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</si>
  <si>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</si>
  <si>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</si>
  <si>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</si>
  <si>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</si>
  <si>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</si>
  <si>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</si>
  <si>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</si>
  <si>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</si>
  <si>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</si>
  <si>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</si>
  <si>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</si>
  <si>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</si>
  <si>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</si>
  <si>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</si>
  <si>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</si>
  <si>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</si>
  <si>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</si>
  <si>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</si>
  <si>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</si>
  <si>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</si>
  <si>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</si>
  <si>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</si>
  <si>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</si>
  <si>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</si>
  <si>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</si>
  <si>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</si>
  <si>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</si>
  <si>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</si>
  <si>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</si>
  <si>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</si>
  <si>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</si>
  <si>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</si>
  <si>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</si>
  <si>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</si>
  <si>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</si>
  <si>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</si>
  <si>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</si>
  <si>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</si>
  <si>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</si>
  <si>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</si>
  <si>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</si>
  <si>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</si>
  <si>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</si>
  <si>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</si>
  <si>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</si>
  <si>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</si>
  <si>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</si>
  <si>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</si>
  <si>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</si>
  <si>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</si>
  <si>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</si>
  <si>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</si>
  <si>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</si>
  <si>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</si>
  <si>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</si>
  <si>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</si>
  <si>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</si>
  <si>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</si>
  <si>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</si>
  <si>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</si>
  <si>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</si>
  <si>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</si>
  <si>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</si>
  <si>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</si>
  <si>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</si>
  <si>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</si>
  <si>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</si>
  <si>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</si>
  <si>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</si>
  <si>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</si>
  <si>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</si>
  <si>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</si>
  <si>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</si>
  <si>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</si>
  <si>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</si>
  <si>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</si>
  <si>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</si>
  <si>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</si>
  <si>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</si>
  <si>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</si>
  <si>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</si>
  <si>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</si>
  <si>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</si>
  <si>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</si>
  <si>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</si>
  <si>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</si>
  <si>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</si>
  <si>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</si>
  <si>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</si>
  <si>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</si>
  <si>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</si>
  <si>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</si>
  <si>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</si>
  <si>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</si>
  <si>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</si>
  <si>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</si>
  <si>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</si>
  <si>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</si>
  <si>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</si>
  <si>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</si>
  <si>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</si>
  <si>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</si>
  <si>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</si>
  <si>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</si>
  <si>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</si>
  <si>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</si>
  <si>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</si>
  <si>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</si>
  <si>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</si>
  <si>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</si>
  <si>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</si>
  <si>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</si>
  <si>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</si>
  <si>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</si>
  <si>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</si>
  <si>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</si>
  <si>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</si>
  <si>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</si>
  <si>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</si>
  <si>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</si>
  <si>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</si>
  <si>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</si>
  <si>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</si>
  <si>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</si>
  <si>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</si>
  <si>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</si>
  <si>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</si>
  <si>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</si>
  <si>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</si>
  <si>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</si>
  <si>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</si>
  <si>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</si>
  <si>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</si>
  <si>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</si>
  <si>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</si>
  <si>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</si>
  <si>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</si>
  <si>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</si>
  <si>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</si>
  <si>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</si>
  <si>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</si>
  <si>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</si>
  <si>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</si>
  <si>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</si>
  <si>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</si>
  <si>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</si>
  <si>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</si>
  <si>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</si>
  <si>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</si>
  <si>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</si>
  <si>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</si>
  <si>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</si>
  <si>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</si>
  <si>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</si>
  <si>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</si>
  <si>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</si>
  <si>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</si>
  <si>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</si>
  <si>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</si>
  <si>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</si>
  <si>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</si>
  <si>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</si>
  <si>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</si>
  <si>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</si>
  <si>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</si>
  <si>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</si>
  <si>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</si>
  <si>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</si>
  <si>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</si>
  <si>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</si>
  <si>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</si>
  <si>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</si>
  <si>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</si>
  <si>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</si>
  <si>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</si>
  <si>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</si>
  <si>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</si>
  <si>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</si>
  <si>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</si>
  <si>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</si>
  <si>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</si>
  <si>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</si>
  <si>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</si>
  <si>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</si>
  <si>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</si>
  <si>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</si>
  <si>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</si>
  <si>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</si>
  <si>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</si>
  <si>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</si>
  <si>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</si>
  <si>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</si>
  <si>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</si>
  <si>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</si>
  <si>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</si>
  <si>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</si>
  <si>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</si>
  <si>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</si>
  <si>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</si>
  <si>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</si>
  <si>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</si>
  <si>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</si>
  <si>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</si>
  <si>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</si>
  <si>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</si>
  <si>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</si>
  <si>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</si>
  <si>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</si>
  <si>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</si>
  <si>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</si>
  <si>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</si>
  <si>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</si>
  <si>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</si>
  <si>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</si>
  <si>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</si>
  <si>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</si>
  <si>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</si>
  <si>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</si>
  <si>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</si>
  <si>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</si>
  <si>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</si>
  <si>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</si>
  <si>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</si>
  <si>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</si>
  <si>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</si>
  <si>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</si>
  <si>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</si>
  <si>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</si>
  <si>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</si>
  <si>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</si>
  <si>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</si>
  <si>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</si>
  <si>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</si>
  <si>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</si>
  <si>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</si>
  <si>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</si>
  <si>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</si>
  <si>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</si>
  <si>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</si>
  <si>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</si>
  <si>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</si>
  <si>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</si>
  <si>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</si>
  <si>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</si>
  <si>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</si>
  <si>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</si>
  <si>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</si>
  <si>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</si>
  <si>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</si>
  <si>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</si>
  <si>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</si>
  <si>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</si>
  <si>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</si>
  <si>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</si>
  <si>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</si>
  <si>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</si>
  <si>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</si>
  <si>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</si>
  <si>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</si>
  <si>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</si>
  <si>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</si>
  <si>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</si>
  <si>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</si>
  <si>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</si>
  <si>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</si>
  <si>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</si>
  <si>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</si>
  <si>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</si>
  <si>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</si>
  <si>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</si>
  <si>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</si>
  <si>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</si>
  <si>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</si>
  <si>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</si>
  <si>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</si>
  <si>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</si>
  <si>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</si>
  <si>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</si>
  <si>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</si>
  <si>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</si>
  <si>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</si>
  <si>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</si>
  <si>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</si>
  <si>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</si>
  <si>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</si>
  <si>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</si>
  <si>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</si>
  <si>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</si>
  <si>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</si>
  <si>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</si>
  <si>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</si>
  <si>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</si>
  <si>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</si>
  <si>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</si>
  <si>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</si>
  <si>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</si>
  <si>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</si>
  <si>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</si>
  <si>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</si>
  <si>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</si>
  <si>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</si>
  <si>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</si>
  <si>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</si>
  <si>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</si>
  <si>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</si>
  <si>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</si>
  <si>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</si>
  <si>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</si>
  <si>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</si>
  <si>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</si>
  <si>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</si>
  <si>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</si>
  <si>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</si>
  <si>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</si>
  <si>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</si>
  <si>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</si>
  <si>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</si>
  <si>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</si>
  <si>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</si>
  <si>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</si>
  <si>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</si>
  <si>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</si>
  <si>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</si>
  <si>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</si>
  <si>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</si>
  <si>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</si>
  <si>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</si>
  <si>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</si>
  <si>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</si>
  <si>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</si>
  <si>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</si>
  <si>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</si>
  <si>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</si>
  <si>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</si>
  <si>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</si>
  <si>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</si>
  <si>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</si>
  <si>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</si>
  <si>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</si>
  <si>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</si>
  <si>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</si>
  <si>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</si>
  <si>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</si>
  <si>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</si>
  <si>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</si>
  <si>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</si>
  <si>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</si>
  <si>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</si>
  <si>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</si>
  <si>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</si>
  <si>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</si>
  <si>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</si>
  <si>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</si>
  <si>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</si>
  <si>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</si>
  <si>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</si>
  <si>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</si>
  <si>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</si>
  <si>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</si>
  <si>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</si>
  <si>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</si>
  <si>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</si>
  <si>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</si>
  <si>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</si>
  <si>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</si>
  <si>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</si>
  <si>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</si>
  <si>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</si>
  <si>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</si>
  <si>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</si>
  <si>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</si>
  <si>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</si>
  <si>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</si>
  <si>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</si>
  <si>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</si>
  <si>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</si>
  <si>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</si>
  <si>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</si>
  <si>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</si>
  <si>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</si>
  <si>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</si>
  <si>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</si>
  <si>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</si>
  <si>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</si>
  <si>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</si>
  <si>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</si>
  <si>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</si>
  <si>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</si>
  <si>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</si>
  <si>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</si>
  <si>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</si>
  <si>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</si>
  <si>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</si>
  <si>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</si>
  <si>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</si>
  <si>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</si>
  <si>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</si>
  <si>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</si>
  <si>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</si>
  <si>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</si>
  <si>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</si>
  <si>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</si>
  <si>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</si>
  <si>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</si>
  <si>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</si>
  <si>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</si>
  <si>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</si>
  <si>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</si>
  <si>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</si>
  <si>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</si>
  <si>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</si>
  <si>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</si>
  <si>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</si>
  <si>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</si>
  <si>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</si>
  <si>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</si>
  <si>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</si>
  <si>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</si>
  <si>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</si>
  <si>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</si>
  <si>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</si>
  <si>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</si>
  <si>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</si>
  <si>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</si>
  <si>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</si>
  <si>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</si>
  <si>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</si>
  <si>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</si>
  <si>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</si>
  <si>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</si>
  <si>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</si>
  <si>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</si>
  <si>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</si>
  <si>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</si>
  <si>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</si>
  <si>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</si>
  <si>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</si>
  <si>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</si>
  <si>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</si>
  <si>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</si>
  <si>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</si>
  <si>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</si>
  <si>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</si>
  <si>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</si>
  <si>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</si>
  <si>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</si>
  <si>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</si>
  <si>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</si>
  <si>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</si>
  <si>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</si>
  <si>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</si>
  <si>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</si>
  <si>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</si>
  <si>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</si>
  <si>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</si>
  <si>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</si>
  <si>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</si>
  <si>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</si>
  <si>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</si>
  <si>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</si>
  <si>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</si>
  <si>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</si>
  <si>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</si>
  <si>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</si>
  <si>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</si>
  <si>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</si>
  <si>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</si>
  <si>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</si>
  <si>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</si>
  <si>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</si>
  <si>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</si>
  <si>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</si>
  <si>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</si>
  <si>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</si>
  <si>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</si>
  <si>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</si>
  <si>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</si>
  <si>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</si>
  <si>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</si>
  <si>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</si>
  <si>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</si>
  <si>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</si>
  <si>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</si>
  <si>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</si>
  <si>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</si>
  <si>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</si>
  <si>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</si>
  <si>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</si>
  <si>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</si>
  <si>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</si>
  <si>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</si>
  <si>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</si>
  <si>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</si>
  <si>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</si>
  <si>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</si>
  <si>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</si>
  <si>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</si>
  <si>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</si>
  <si>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</si>
  <si>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</si>
  <si>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</si>
  <si>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</si>
  <si>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</si>
  <si>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</si>
  <si>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</si>
  <si>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</si>
  <si>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</si>
  <si>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</si>
  <si>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</si>
  <si>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</si>
  <si>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</si>
  <si>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</si>
  <si>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</si>
  <si>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</si>
  <si>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</si>
  <si>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</si>
  <si>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</si>
  <si>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</si>
  <si>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</si>
  <si>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</si>
  <si>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</si>
  <si>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</si>
  <si>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</si>
  <si>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</si>
  <si>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</si>
  <si>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</si>
  <si>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</si>
  <si>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</si>
  <si>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</si>
  <si>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</si>
  <si>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</si>
  <si>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</si>
  <si>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</si>
  <si>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</si>
  <si>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</si>
  <si>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</si>
  <si>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</si>
  <si>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</si>
  <si>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</si>
  <si>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</si>
  <si>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</si>
  <si>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</si>
  <si>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</si>
  <si>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</si>
  <si>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</si>
  <si>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</si>
  <si>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</si>
  <si>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</si>
  <si>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</si>
  <si>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</si>
  <si>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</si>
  <si>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</si>
  <si>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</si>
  <si>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</si>
  <si>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</si>
  <si>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</si>
  <si>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</si>
  <si>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</si>
  <si>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</si>
  <si>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</si>
  <si>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</si>
  <si>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</si>
  <si>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</si>
  <si>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</si>
  <si>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</si>
  <si>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</si>
  <si>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</si>
  <si>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</si>
  <si>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</si>
  <si>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</si>
  <si>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</si>
  <si>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</si>
  <si>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</si>
  <si>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</si>
  <si>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</si>
  <si>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</si>
  <si>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</si>
  <si>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</si>
  <si>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</si>
  <si>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</si>
  <si>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</si>
  <si>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</si>
  <si>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</si>
  <si>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</si>
  <si>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</si>
  <si>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</si>
  <si>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</si>
  <si>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</si>
  <si>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</si>
  <si>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</si>
  <si>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</si>
  <si>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</si>
  <si>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</si>
  <si>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</si>
  <si>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</si>
  <si>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</si>
  <si>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</si>
  <si>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</si>
  <si>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</si>
  <si>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</si>
  <si>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</si>
  <si>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</si>
  <si>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</si>
  <si>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</si>
  <si>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</si>
  <si>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</si>
  <si>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</si>
  <si>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</si>
  <si>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</si>
  <si>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</si>
  <si>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</si>
  <si>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</si>
  <si>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</si>
  <si>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</si>
  <si>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</si>
  <si>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</si>
  <si>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</si>
  <si>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</si>
  <si>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</si>
  <si>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</si>
  <si>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</si>
  <si>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</si>
  <si>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</si>
  <si>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</si>
  <si>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</si>
  <si>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</si>
  <si>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</si>
  <si>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</si>
  <si>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</si>
  <si>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</si>
  <si>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</si>
  <si>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</si>
  <si>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</si>
  <si>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</si>
  <si>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</si>
  <si>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</si>
  <si>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</si>
  <si>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</si>
  <si>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</si>
  <si>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</si>
  <si>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</si>
  <si>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</si>
  <si>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</si>
  <si>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</si>
  <si>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</si>
  <si>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</si>
  <si>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</si>
  <si>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</si>
  <si>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</si>
  <si>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</si>
  <si>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</si>
  <si>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</si>
  <si>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</si>
  <si>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</si>
  <si>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</si>
  <si>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</si>
  <si>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</si>
  <si>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</si>
  <si>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</si>
  <si>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</si>
  <si>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</si>
  <si>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</si>
  <si>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</si>
  <si>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</si>
  <si>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</si>
  <si>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</si>
  <si>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</si>
  <si>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</si>
  <si>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</si>
  <si>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</si>
  <si>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</si>
  <si>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</si>
  <si>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</si>
  <si>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</si>
  <si>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</si>
  <si>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</si>
  <si>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</si>
  <si>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</si>
  <si>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</si>
  <si>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</si>
  <si>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</si>
  <si>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</si>
  <si>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</si>
  <si>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</si>
  <si>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</si>
  <si>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</si>
  <si>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</si>
  <si>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</si>
  <si>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</si>
  <si>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</si>
  <si>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</si>
  <si>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</si>
  <si>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</si>
  <si>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</si>
  <si>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</si>
  <si>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</si>
  <si>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</si>
  <si>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</si>
  <si>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</si>
  <si>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</si>
  <si>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</si>
  <si>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</si>
  <si>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</si>
  <si>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</si>
  <si>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</si>
  <si>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</si>
  <si>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</si>
  <si>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</si>
  <si>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</si>
  <si>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</si>
  <si>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</si>
  <si>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</si>
  <si>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</si>
  <si>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</si>
  <si>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</si>
  <si>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</si>
  <si>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</si>
  <si>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</si>
  <si>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</si>
  <si>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</si>
  <si>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</si>
  <si>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</si>
  <si>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</si>
  <si>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</si>
  <si>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</si>
  <si>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</si>
  <si>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</si>
  <si>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</si>
  <si>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</si>
  <si>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</si>
  <si>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</si>
  <si>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</si>
  <si>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</si>
  <si>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</si>
  <si>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</si>
  <si>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</si>
  <si>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</si>
  <si>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</si>
  <si>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</si>
  <si>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</si>
  <si>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</si>
  <si>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</si>
  <si>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</si>
  <si>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</si>
  <si>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</si>
  <si>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</si>
  <si>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</si>
  <si>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</si>
  <si>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</si>
  <si>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</si>
  <si>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</si>
  <si>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</si>
  <si>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</si>
  <si>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</si>
  <si>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</si>
  <si>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</si>
  <si>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</si>
  <si>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</si>
  <si>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</si>
  <si>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</si>
  <si>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</si>
  <si>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</si>
  <si>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</si>
  <si>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</si>
  <si>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</si>
  <si>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</si>
  <si>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</si>
  <si>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</si>
  <si>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</si>
  <si>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</si>
  <si>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</si>
  <si>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</si>
  <si>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</si>
  <si>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</si>
  <si>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</si>
  <si>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</si>
  <si>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</si>
  <si>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</si>
  <si>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</si>
  <si>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</si>
  <si>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</si>
  <si>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</si>
  <si>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</si>
  <si>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</si>
  <si>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</si>
  <si>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</si>
  <si>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</si>
  <si>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</si>
  <si>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</si>
  <si>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</si>
  <si>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</si>
  <si>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</si>
  <si>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</si>
  <si>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</si>
  <si>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</si>
  <si>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</si>
  <si>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</si>
  <si>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</si>
  <si>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</si>
  <si>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</si>
  <si>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</si>
  <si>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</si>
  <si>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</si>
  <si>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</si>
  <si>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</si>
  <si>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</si>
  <si>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</si>
  <si>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</si>
  <si>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</si>
  <si>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</si>
  <si>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</si>
  <si>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</si>
  <si>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</si>
  <si>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</si>
  <si>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</si>
  <si>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</si>
  <si>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</si>
  <si>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</si>
  <si>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</si>
  <si>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</si>
  <si>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</si>
  <si>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</si>
  <si>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</si>
  <si>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</si>
  <si>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</si>
  <si>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</si>
  <si>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</si>
  <si>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</si>
  <si>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</si>
  <si>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</si>
  <si>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</si>
  <si>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</si>
  <si>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</si>
  <si>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</si>
  <si>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</si>
  <si>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</si>
  <si>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</si>
  <si>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</si>
  <si>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</si>
  <si>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</si>
  <si>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</si>
  <si>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</si>
  <si>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</si>
  <si>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</si>
  <si>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</si>
  <si>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</si>
  <si>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</si>
  <si>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</si>
  <si>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</si>
  <si>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</si>
  <si>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</si>
  <si>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</si>
  <si>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</si>
  <si>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</si>
  <si>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</si>
  <si>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</si>
  <si>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</si>
  <si>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</si>
  <si>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</si>
  <si>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</si>
  <si>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</si>
  <si>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</si>
  <si>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</si>
  <si>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</si>
  <si>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</si>
  <si>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</si>
  <si>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</si>
  <si>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</si>
  <si>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</si>
  <si>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</si>
  <si>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</si>
  <si>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</si>
  <si>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</si>
  <si>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</si>
  <si>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</si>
  <si>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</si>
  <si>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</si>
  <si>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</si>
  <si>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</si>
  <si>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</si>
  <si>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</si>
  <si>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</si>
  <si>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</si>
  <si>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</si>
  <si>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</si>
  <si>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</si>
  <si>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</si>
  <si>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</si>
  <si>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</si>
  <si>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</si>
  <si>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</si>
  <si>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</si>
  <si>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</si>
  <si>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</si>
  <si>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</si>
  <si>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</si>
  <si>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</si>
  <si>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</si>
  <si>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</si>
  <si>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</si>
  <si>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</si>
  <si>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</si>
  <si>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</si>
  <si>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</si>
  <si>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</si>
  <si>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</si>
  <si>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</si>
  <si>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</si>
  <si>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</si>
  <si>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</si>
  <si>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</si>
  <si>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</si>
  <si>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</si>
  <si>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</si>
  <si>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</si>
  <si>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</si>
  <si>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</si>
  <si>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</si>
  <si>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</si>
  <si>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</si>
  <si>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</si>
  <si>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</si>
  <si>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</si>
  <si>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</si>
  <si>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</si>
  <si>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</si>
  <si>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</si>
  <si>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</si>
  <si>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</si>
  <si>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</si>
  <si>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</si>
  <si>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</si>
  <si>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</si>
  <si>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</si>
  <si>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</si>
  <si>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</si>
  <si>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</si>
  <si>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</si>
  <si>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</si>
  <si>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</si>
  <si>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</si>
  <si>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</si>
  <si>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</si>
  <si>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</si>
  <si>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</si>
  <si>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</si>
  <si>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</si>
  <si>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</si>
  <si>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</si>
  <si>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</si>
  <si>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</si>
  <si>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</si>
  <si>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</si>
  <si>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</si>
  <si>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</si>
  <si>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</si>
  <si>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</si>
  <si>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</si>
  <si>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</si>
  <si>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</si>
  <si>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</si>
  <si>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</si>
  <si>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</si>
  <si>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</si>
  <si>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</si>
  <si>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</si>
  <si>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</si>
  <si>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</si>
  <si>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</si>
  <si>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</si>
  <si>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</si>
  <si>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</si>
  <si>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</si>
  <si>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</si>
  <si>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</si>
  <si>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</si>
  <si>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</si>
  <si>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</si>
  <si>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</si>
  <si>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</si>
  <si>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</si>
  <si>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</si>
  <si>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</si>
  <si>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</si>
  <si>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</si>
  <si>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</si>
  <si>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</si>
  <si>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</si>
  <si>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</si>
  <si>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</si>
  <si>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</si>
  <si>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</si>
  <si>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</si>
  <si>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</si>
  <si>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</si>
  <si>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</si>
  <si>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</si>
  <si>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</si>
  <si>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</si>
  <si>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</si>
  <si>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</si>
  <si>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</si>
  <si>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</si>
  <si>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</si>
  <si>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</si>
  <si>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</si>
  <si>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</si>
  <si>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</si>
  <si>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</si>
  <si>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</si>
  <si>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</si>
  <si>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</si>
  <si>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</si>
  <si>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</si>
  <si>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</si>
  <si>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</si>
  <si>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</si>
  <si>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</si>
  <si>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</si>
  <si>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</si>
  <si>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</si>
  <si>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</si>
  <si>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</si>
  <si>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</si>
  <si>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</si>
  <si>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</si>
  <si>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</si>
  <si>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</si>
  <si>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</si>
  <si>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</si>
  <si>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</si>
  <si>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</si>
  <si>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</si>
  <si>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</si>
  <si>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</si>
  <si>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</si>
  <si>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</si>
  <si>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</si>
  <si>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</si>
  <si>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</si>
  <si>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</si>
  <si>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</si>
  <si>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</si>
  <si>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</si>
  <si>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</si>
  <si>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</si>
  <si>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</si>
  <si>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</si>
  <si>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</si>
  <si>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</si>
  <si>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</si>
  <si>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</si>
  <si>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</si>
  <si>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</si>
  <si>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</si>
  <si>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</si>
  <si>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</si>
  <si>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</si>
  <si>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</si>
  <si>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</si>
  <si>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</si>
  <si>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</si>
  <si>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</si>
  <si>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</si>
  <si>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</si>
  <si>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</si>
  <si>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</si>
  <si>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</si>
  <si>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</si>
  <si>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</si>
  <si>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</si>
  <si>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</si>
  <si>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</si>
  <si>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</si>
  <si>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</si>
  <si>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</si>
  <si>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</si>
  <si>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</si>
  <si>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</si>
  <si>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</si>
  <si>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</si>
  <si>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</si>
  <si>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</si>
  <si>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</si>
  <si>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</si>
  <si>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</si>
  <si>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</si>
  <si>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</si>
  <si>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</si>
  <si>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</si>
  <si>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</si>
  <si>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</si>
  <si>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</si>
  <si>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</si>
  <si>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</si>
  <si>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</si>
  <si>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</si>
  <si>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</si>
  <si>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</si>
  <si>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</si>
  <si>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</si>
  <si>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</si>
  <si>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</si>
  <si>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</si>
  <si>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</si>
  <si>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</si>
  <si>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</si>
  <si>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</si>
  <si>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</si>
  <si>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</si>
  <si>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</si>
  <si>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</si>
  <si>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</si>
  <si>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</si>
  <si>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</si>
  <si>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</si>
  <si>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</si>
  <si>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</si>
  <si>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</si>
  <si>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</si>
  <si>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</si>
  <si>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</si>
  <si>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</si>
  <si>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</si>
  <si>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</si>
  <si>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</si>
  <si>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</si>
  <si>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</si>
  <si>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</si>
  <si>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</si>
  <si>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</si>
  <si>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</si>
  <si>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</si>
  <si>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</si>
  <si>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</si>
  <si>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</si>
  <si>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</si>
  <si>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</si>
  <si>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</si>
  <si>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</si>
  <si>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</si>
  <si>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</si>
  <si>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</si>
  <si>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</si>
  <si>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</si>
  <si>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</si>
  <si>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</si>
  <si>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</si>
  <si>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</si>
  <si>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</si>
  <si>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</si>
  <si>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</si>
  <si>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</si>
  <si>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</si>
  <si>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</si>
  <si>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</si>
  <si>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</si>
  <si>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</si>
  <si>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</si>
  <si>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</si>
  <si>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</si>
  <si>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</si>
  <si>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</si>
  <si>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</si>
  <si>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</si>
  <si>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</si>
  <si>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</si>
  <si>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</si>
  <si>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</si>
  <si>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</si>
  <si>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</si>
  <si>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</si>
  <si>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</si>
  <si>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</si>
  <si>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</si>
  <si>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</si>
  <si>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</si>
  <si>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</si>
  <si>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</si>
  <si>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</si>
  <si>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</si>
  <si>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</si>
  <si>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</si>
  <si>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</si>
  <si>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</si>
  <si>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</si>
  <si>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</si>
  <si>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</si>
  <si>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</si>
  <si>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</si>
  <si>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</si>
  <si>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</si>
  <si>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</si>
  <si>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</si>
  <si>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</si>
  <si>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</si>
  <si>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</si>
  <si>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</si>
  <si>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</si>
  <si>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</si>
  <si>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</si>
  <si>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</si>
  <si>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</si>
  <si>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</si>
  <si>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</si>
  <si>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</si>
  <si>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</si>
  <si>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</si>
  <si>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</si>
  <si>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</si>
  <si>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</si>
  <si>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</si>
  <si>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</si>
  <si>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</si>
  <si>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</si>
  <si>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</si>
  <si>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</si>
  <si>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</si>
  <si>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</si>
  <si>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</si>
  <si>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</si>
  <si>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</si>
  <si>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</si>
  <si>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</si>
  <si>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</si>
  <si>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</si>
  <si>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</si>
  <si>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</si>
  <si>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</si>
  <si>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</si>
  <si>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</si>
  <si>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</si>
  <si>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</si>
  <si>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</si>
  <si>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</si>
  <si>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</si>
  <si>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</si>
  <si>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</si>
  <si>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</si>
  <si>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</si>
  <si>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</si>
  <si>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</si>
  <si>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</si>
  <si>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</si>
  <si>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</si>
  <si>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</si>
  <si>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</si>
  <si>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</si>
  <si>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</si>
  <si>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</si>
  <si>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</si>
  <si>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</si>
  <si>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</si>
  <si>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</si>
  <si>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</si>
  <si>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</si>
  <si>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</si>
  <si>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</si>
  <si>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</si>
  <si>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</si>
  <si>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</si>
  <si>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</si>
  <si>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</si>
  <si>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</si>
  <si>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</si>
  <si>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</si>
  <si>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</si>
  <si>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</si>
  <si>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</si>
  <si>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</si>
  <si>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</si>
  <si>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</si>
  <si>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</si>
  <si>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</si>
  <si>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</si>
  <si>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</si>
  <si>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</si>
  <si>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</si>
  <si>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</si>
  <si>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</si>
  <si>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</si>
  <si>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</si>
  <si>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</si>
  <si>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</si>
  <si>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</si>
  <si>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</si>
  <si>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</si>
  <si>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</si>
  <si>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</si>
  <si>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</si>
  <si>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</si>
  <si>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</si>
  <si>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</si>
  <si>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</si>
  <si>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</si>
  <si>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</si>
  <si>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</si>
  <si>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</si>
  <si>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</si>
  <si>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</si>
  <si>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</si>
  <si>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</si>
  <si>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</si>
  <si>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</si>
  <si>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</si>
  <si>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</si>
  <si>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</si>
  <si>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</si>
  <si>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</si>
  <si>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</si>
  <si>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</si>
  <si>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</si>
  <si>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</si>
  <si>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</si>
  <si>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</si>
  <si>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</si>
  <si>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</si>
  <si>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</si>
  <si>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</si>
  <si>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</si>
  <si>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</si>
  <si>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</si>
  <si>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</si>
  <si>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</si>
  <si>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</si>
  <si>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</si>
  <si>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</si>
  <si>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</si>
  <si>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</si>
  <si>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</si>
  <si>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</si>
  <si>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</si>
  <si>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</si>
  <si>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</si>
  <si>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</si>
  <si>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</si>
  <si>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</si>
  <si>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</si>
  <si>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</si>
  <si>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</si>
  <si>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</si>
  <si>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</si>
  <si>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</si>
  <si>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</si>
  <si>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</si>
  <si>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</si>
  <si>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</si>
  <si>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</si>
  <si>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</si>
  <si>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</si>
  <si>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</si>
  <si>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</si>
  <si>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</si>
  <si>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</si>
  <si>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</si>
  <si>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</si>
  <si>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</si>
  <si>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</si>
  <si>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</si>
  <si>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</si>
  <si>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</si>
  <si>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</si>
  <si>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</si>
  <si>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</si>
  <si>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</si>
  <si>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</si>
  <si>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</si>
  <si>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</si>
  <si>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</si>
  <si>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</si>
  <si>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</si>
  <si>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</si>
  <si>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</si>
  <si>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</si>
  <si>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</si>
  <si>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</si>
  <si>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</si>
  <si>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</si>
  <si>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</si>
  <si>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</si>
  <si>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</si>
  <si>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</si>
  <si>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</si>
  <si>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</si>
  <si>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</si>
  <si>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</si>
  <si>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</si>
  <si>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</si>
  <si>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</si>
  <si>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</si>
  <si>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</si>
  <si>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</si>
  <si>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</si>
  <si>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</si>
  <si>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</si>
  <si>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</si>
  <si>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</si>
  <si>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</si>
  <si>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</si>
  <si>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</si>
  <si>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</si>
  <si>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</si>
  <si>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</si>
  <si>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</si>
  <si>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</si>
  <si>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</si>
  <si>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</si>
  <si>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</si>
  <si>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</si>
  <si>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</si>
  <si>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</si>
  <si>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</si>
  <si>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</si>
  <si>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</si>
  <si>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</si>
  <si>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</si>
  <si>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</si>
  <si>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</si>
  <si>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</si>
  <si>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</si>
  <si>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</si>
  <si>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</si>
  <si>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</si>
  <si>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</si>
  <si>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</si>
  <si>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</si>
  <si>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</si>
  <si>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</si>
  <si>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</si>
  <si>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</si>
  <si>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</si>
  <si>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</si>
  <si>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</si>
  <si>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</si>
  <si>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</si>
  <si>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</si>
  <si>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</si>
  <si>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</si>
  <si>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</si>
  <si>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</si>
  <si>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</si>
  <si>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</si>
  <si>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</si>
  <si>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</si>
  <si>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</si>
  <si>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</si>
  <si>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</si>
  <si>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</si>
  <si>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</si>
  <si>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</si>
  <si>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</si>
  <si>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</si>
  <si>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</si>
  <si>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</si>
  <si>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</si>
  <si>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</si>
  <si>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</si>
  <si>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</si>
  <si>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</si>
  <si>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</si>
  <si>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</si>
  <si>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</si>
  <si>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</si>
  <si>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</si>
  <si>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</si>
  <si>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</si>
  <si>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</si>
  <si>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</si>
  <si>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</si>
  <si>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</si>
  <si>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</si>
  <si>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</si>
  <si>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</si>
  <si>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</si>
  <si>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</si>
  <si>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</si>
  <si>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</si>
  <si>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</si>
  <si>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</si>
  <si>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</si>
  <si>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</si>
  <si>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</si>
  <si>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</si>
  <si>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</si>
  <si>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</si>
  <si>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</si>
  <si>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</si>
  <si>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</si>
  <si>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</si>
  <si>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</si>
  <si>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</si>
  <si>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</si>
  <si>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</si>
  <si>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</si>
  <si>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</si>
  <si>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</si>
  <si>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</si>
  <si>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</si>
  <si>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</si>
  <si>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</si>
  <si>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</si>
  <si>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</si>
  <si>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</si>
  <si>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</si>
  <si>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</si>
  <si>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</si>
  <si>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</si>
  <si>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</si>
  <si>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</si>
  <si>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</si>
  <si>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</si>
  <si>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</si>
  <si>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</si>
  <si>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</si>
  <si>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</si>
  <si>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</si>
  <si>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</si>
  <si>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</si>
  <si>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</si>
  <si>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</si>
  <si>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</si>
  <si>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</si>
  <si>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</si>
  <si>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</si>
  <si>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</si>
  <si>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</si>
  <si>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</si>
  <si>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</si>
  <si>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</si>
  <si>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</si>
  <si>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</si>
  <si>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</si>
  <si>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</si>
  <si>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</si>
  <si>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</si>
  <si>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</si>
  <si>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</si>
  <si>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</si>
  <si>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</si>
  <si>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</si>
  <si>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</si>
  <si>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</si>
  <si>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</si>
  <si>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</si>
  <si>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</si>
  <si>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</si>
  <si>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</si>
  <si>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</si>
  <si>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</si>
  <si>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</si>
  <si>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</si>
  <si>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</si>
  <si>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</si>
  <si>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</si>
  <si>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</si>
  <si>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</si>
  <si>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</si>
  <si>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</si>
  <si>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</si>
  <si>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</si>
  <si>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</si>
  <si>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</si>
  <si>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</si>
  <si>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</si>
  <si>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</si>
  <si>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</si>
  <si>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</si>
  <si>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</si>
  <si>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</si>
  <si>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</si>
  <si>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</si>
  <si>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</si>
  <si>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</si>
  <si>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</si>
  <si>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</si>
  <si>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</si>
  <si>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</si>
  <si>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</si>
  <si>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</si>
  <si>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</si>
  <si>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</si>
  <si>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</si>
  <si>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</si>
  <si>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</si>
  <si>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</si>
  <si>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</si>
  <si>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</si>
  <si>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</si>
  <si>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</si>
  <si>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</si>
  <si>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</si>
  <si>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</si>
  <si>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</si>
  <si>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</si>
  <si>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</si>
  <si>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</si>
  <si>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</si>
  <si>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</si>
  <si>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</si>
  <si>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</si>
  <si>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</si>
  <si>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</si>
  <si>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</si>
  <si>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</si>
  <si>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</si>
  <si>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</si>
  <si>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</si>
  <si>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</si>
  <si>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</si>
  <si>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</si>
  <si>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</si>
  <si>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</si>
  <si>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</si>
  <si>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</si>
  <si>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</si>
  <si>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</si>
  <si>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</si>
  <si>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</si>
  <si>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</si>
  <si>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</si>
  <si>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</si>
  <si>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</si>
  <si>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</si>
  <si>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</si>
  <si>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</si>
  <si>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</si>
  <si>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</si>
  <si>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</si>
  <si>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</si>
  <si>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</si>
  <si>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</si>
  <si>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</si>
  <si>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</si>
  <si>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</si>
  <si>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</si>
  <si>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</si>
  <si>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</si>
  <si>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</si>
  <si>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</si>
  <si>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</si>
  <si>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</si>
  <si>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</si>
  <si>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</si>
  <si>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</si>
  <si>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</si>
  <si>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</si>
  <si>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</si>
  <si>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</si>
  <si>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</si>
  <si>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</si>
  <si>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</si>
  <si>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</si>
  <si>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</si>
  <si>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</si>
  <si>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</si>
  <si>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</si>
  <si>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</si>
  <si>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</si>
  <si>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</si>
  <si>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</si>
  <si>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</si>
  <si>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</si>
  <si>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</si>
  <si>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</si>
  <si>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</si>
  <si>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</si>
  <si>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</si>
  <si>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</si>
  <si>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</si>
  <si>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</si>
  <si>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</si>
  <si>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</si>
  <si>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</si>
  <si>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</si>
  <si>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</si>
  <si>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</si>
  <si>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</si>
  <si>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</si>
  <si>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</si>
  <si>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</si>
  <si>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</si>
  <si>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</si>
  <si>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</si>
  <si>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</si>
  <si>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</si>
  <si>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</si>
  <si>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</si>
  <si>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</si>
  <si>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</si>
  <si>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</si>
  <si>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</si>
  <si>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</si>
  <si>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</si>
  <si>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</si>
  <si>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</si>
  <si>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</si>
  <si>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</si>
  <si>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</si>
  <si>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</si>
  <si>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</si>
  <si>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</si>
  <si>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</si>
  <si>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</si>
  <si>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</si>
  <si>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</si>
  <si>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</si>
  <si>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</si>
  <si>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</si>
  <si>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</si>
  <si>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</si>
  <si>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</si>
  <si>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</si>
  <si>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</si>
  <si>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</si>
  <si>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</si>
  <si>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</si>
  <si>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</si>
  <si>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</si>
  <si>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</si>
  <si>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</si>
  <si>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</si>
  <si>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</si>
  <si>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</si>
  <si>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</si>
  <si>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</si>
  <si>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</si>
  <si>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</si>
  <si>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</si>
  <si>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</si>
  <si>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</si>
  <si>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</si>
  <si>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</si>
  <si>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</si>
  <si>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</si>
  <si>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</si>
  <si>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</si>
  <si>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</si>
  <si>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</si>
  <si>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</si>
  <si>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</si>
  <si>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</si>
  <si>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</si>
  <si>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</si>
  <si>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</si>
  <si>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</si>
  <si>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</si>
  <si>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</si>
  <si>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</si>
  <si>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</si>
  <si>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</si>
  <si>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</si>
  <si>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</si>
  <si>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</si>
  <si>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</si>
  <si>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</si>
  <si>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</si>
  <si>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</si>
  <si>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</si>
  <si>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</si>
  <si>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</si>
  <si>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</si>
  <si>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</si>
  <si>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</si>
  <si>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</si>
  <si>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</si>
  <si>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</si>
  <si>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</si>
  <si>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</si>
  <si>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</si>
  <si>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</si>
  <si>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</si>
  <si>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</si>
  <si>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</si>
  <si>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</si>
  <si>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</si>
  <si>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</si>
  <si>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</si>
  <si>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</si>
  <si>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</si>
  <si>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</si>
  <si>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</si>
  <si>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</si>
  <si>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</si>
  <si>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</si>
  <si>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</si>
  <si>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</si>
  <si>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</si>
  <si>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</si>
  <si>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</si>
  <si>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</si>
  <si>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</si>
  <si>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</si>
  <si>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</si>
  <si>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</si>
  <si>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</si>
  <si>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</si>
  <si>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</si>
  <si>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</si>
  <si>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</si>
  <si>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</si>
  <si>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</si>
  <si>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</si>
  <si>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</si>
  <si>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</si>
  <si>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</si>
  <si>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</si>
  <si>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</si>
  <si>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</si>
  <si>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</si>
  <si>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</si>
  <si>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</si>
  <si>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</si>
  <si>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</si>
  <si>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</si>
  <si>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</si>
  <si>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</si>
  <si>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</si>
  <si>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</si>
  <si>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</si>
  <si>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</si>
  <si>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</si>
  <si>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</si>
  <si>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</si>
  <si>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</si>
  <si>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</si>
  <si>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</si>
  <si>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</si>
  <si>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</si>
  <si>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</si>
  <si>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</si>
  <si>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</si>
  <si>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</si>
  <si>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</si>
  <si>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</si>
  <si>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</si>
  <si>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</si>
  <si>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</si>
  <si>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</si>
  <si>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</si>
  <si>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</si>
  <si>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</si>
  <si>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</si>
  <si>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</si>
  <si>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</si>
  <si>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</si>
  <si>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</si>
  <si>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</si>
  <si>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</si>
  <si>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</si>
  <si>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</si>
  <si>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</si>
  <si>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</si>
  <si>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</si>
  <si>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</si>
  <si>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</si>
  <si>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</si>
  <si>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</si>
  <si>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</si>
  <si>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</si>
  <si>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</si>
  <si>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</si>
  <si>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</si>
  <si>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</si>
  <si>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</si>
  <si>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</si>
  <si>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</si>
  <si>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</si>
  <si>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</si>
  <si>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</si>
  <si>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</si>
  <si>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</si>
  <si>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</si>
  <si>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</si>
  <si>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</si>
  <si>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</si>
  <si>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</si>
  <si>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</si>
  <si>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</si>
  <si>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</si>
  <si>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</si>
  <si>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</si>
  <si>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</si>
  <si>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</si>
  <si>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</si>
  <si>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</si>
  <si>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</si>
  <si>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</si>
  <si>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</si>
  <si>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</si>
  <si>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</si>
  <si>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</si>
  <si>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</si>
  <si>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</si>
  <si>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</si>
  <si>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</si>
  <si>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</si>
  <si>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</si>
  <si>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</si>
  <si>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</si>
  <si>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</si>
  <si>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</si>
  <si>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</si>
  <si>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</si>
  <si>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</si>
  <si>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</si>
  <si>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</si>
  <si>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</si>
  <si>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</si>
  <si>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</si>
  <si>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</si>
  <si>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</si>
  <si>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</si>
  <si>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</si>
  <si>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</si>
  <si>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</si>
  <si>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</si>
  <si>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</si>
  <si>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</si>
  <si>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</si>
  <si>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</si>
  <si>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</si>
  <si>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</si>
  <si>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</si>
  <si>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</si>
  <si>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</si>
  <si>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</si>
  <si>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</si>
  <si>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</si>
  <si>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</si>
  <si>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</si>
  <si>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</si>
  <si>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</si>
  <si>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</si>
  <si>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</si>
  <si>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</si>
  <si>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</si>
  <si>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</si>
  <si>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</si>
  <si>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</si>
  <si>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</si>
  <si>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</si>
  <si>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</si>
  <si>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</si>
  <si>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</si>
  <si>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</si>
  <si>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</si>
  <si>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</si>
  <si>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</si>
  <si>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</si>
  <si>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</si>
  <si>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</si>
  <si>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</si>
  <si>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</si>
  <si>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</si>
  <si>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</si>
  <si>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</si>
  <si>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</si>
  <si>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</si>
  <si>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</si>
  <si>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</si>
  <si>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</si>
  <si>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</si>
  <si>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</si>
  <si>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</si>
  <si>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</si>
  <si>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</si>
  <si>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</si>
  <si>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</si>
  <si>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</si>
  <si>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</si>
  <si>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</si>
  <si>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</si>
  <si>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</si>
  <si>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</si>
  <si>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</si>
  <si>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</si>
  <si>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</si>
  <si>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</si>
  <si>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</si>
  <si>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</si>
  <si>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</si>
  <si>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</si>
  <si>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</si>
  <si>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</si>
  <si>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</si>
  <si>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</si>
  <si>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</si>
  <si>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</si>
  <si>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</si>
  <si>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</si>
  <si>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</si>
  <si>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</si>
  <si>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</si>
  <si>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</si>
  <si>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</si>
  <si>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</si>
  <si>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</si>
  <si>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</si>
  <si>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</si>
  <si>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</si>
  <si>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</si>
  <si>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</si>
  <si>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</si>
  <si>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</si>
  <si>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</si>
  <si>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</si>
  <si>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</si>
  <si>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</si>
  <si>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</si>
  <si>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</si>
  <si>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</si>
  <si>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</si>
  <si>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</si>
  <si>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</si>
  <si>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</si>
  <si>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</si>
  <si>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</si>
  <si>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</si>
  <si>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</si>
  <si>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</si>
  <si>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</si>
  <si>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</si>
  <si>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</si>
  <si>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</si>
  <si>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</si>
  <si>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</si>
  <si>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</si>
  <si>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</si>
  <si>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</si>
  <si>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</si>
  <si>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</si>
  <si>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</si>
  <si>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</si>
  <si>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</si>
  <si>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</si>
  <si>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</si>
  <si>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</si>
  <si>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</si>
  <si>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</si>
  <si>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</si>
  <si>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</si>
  <si>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</si>
  <si>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</si>
  <si>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</si>
  <si>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</si>
  <si>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</si>
  <si>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</si>
  <si>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</si>
  <si>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</si>
  <si>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</si>
  <si>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</si>
  <si>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</si>
  <si>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</si>
  <si>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</si>
  <si>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</si>
  <si>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</si>
  <si>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</si>
  <si>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</si>
  <si>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</si>
  <si>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</si>
  <si>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</si>
  <si>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</si>
  <si>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</si>
  <si>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</si>
  <si>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</si>
  <si>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</si>
  <si>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</si>
  <si>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</si>
  <si>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</si>
  <si>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</si>
  <si>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</si>
  <si>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</si>
  <si>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</si>
  <si>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</si>
  <si>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</si>
  <si>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</si>
  <si>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</si>
  <si>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</si>
  <si>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</si>
  <si>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</si>
  <si>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</si>
  <si>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</si>
  <si>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</si>
  <si>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</si>
  <si>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</si>
  <si>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</si>
  <si>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</si>
  <si>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</si>
  <si>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</si>
  <si>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</si>
  <si>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</si>
  <si>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</si>
  <si>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</si>
  <si>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</si>
  <si>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</si>
  <si>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</si>
  <si>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</si>
  <si>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</si>
  <si>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</si>
  <si>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</si>
  <si>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</si>
  <si>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</si>
  <si>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</si>
  <si>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</si>
  <si>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</si>
  <si>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</si>
  <si>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</si>
  <si>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</si>
  <si>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</si>
  <si>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</si>
  <si>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</si>
  <si>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</si>
  <si>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</si>
  <si>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</si>
  <si>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</si>
  <si>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</si>
  <si>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</si>
  <si>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</si>
  <si>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</si>
  <si>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</si>
  <si>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</si>
  <si>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</si>
  <si>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</si>
  <si>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</si>
  <si>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</si>
  <si>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</si>
  <si>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</si>
  <si>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</si>
  <si>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</si>
  <si>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</si>
  <si>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</si>
  <si>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</si>
  <si>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</si>
  <si>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</si>
  <si>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</si>
  <si>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</si>
  <si>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</si>
  <si>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</si>
  <si>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</si>
  <si>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</si>
  <si>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</si>
  <si>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</si>
  <si>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</si>
  <si>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</si>
  <si>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</si>
  <si>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</si>
  <si>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</si>
  <si>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</si>
  <si>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</si>
  <si>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</si>
  <si>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</si>
  <si>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</si>
  <si>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</si>
  <si>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</si>
  <si>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</si>
  <si>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</si>
  <si>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</si>
  <si>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</si>
  <si>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</si>
  <si>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</si>
  <si>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</si>
  <si>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</si>
  <si>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</si>
  <si>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</si>
  <si>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</si>
  <si>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</si>
  <si>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</si>
  <si>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</si>
  <si>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</si>
  <si>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</si>
  <si>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</si>
  <si>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</si>
  <si>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</si>
  <si>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</si>
  <si>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</si>
  <si>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</si>
  <si>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</si>
  <si>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</si>
  <si>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</si>
  <si>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</si>
  <si>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</si>
  <si>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</si>
  <si>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</si>
  <si>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</si>
  <si>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</si>
  <si>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</si>
  <si>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</si>
  <si>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</si>
  <si>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</si>
  <si>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</si>
  <si>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</si>
  <si>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</si>
  <si>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</si>
  <si>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</si>
  <si>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</si>
  <si>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</si>
  <si>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</si>
  <si>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</si>
  <si>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</si>
  <si>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</si>
  <si>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</si>
  <si>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</si>
  <si>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</si>
  <si>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</si>
  <si>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</si>
  <si>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</si>
  <si>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</si>
  <si>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</si>
  <si>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</si>
  <si>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</si>
  <si>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</si>
  <si>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</si>
  <si>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</si>
  <si>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</si>
  <si>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</si>
  <si>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</si>
  <si>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</si>
  <si>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</si>
  <si>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</si>
  <si>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</si>
  <si>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</si>
  <si>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</si>
  <si>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</si>
  <si>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</si>
  <si>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</si>
  <si>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</si>
  <si>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</si>
  <si>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</si>
  <si>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</si>
  <si>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</si>
  <si>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</si>
  <si>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</si>
  <si>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</si>
  <si>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</si>
  <si>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</si>
  <si>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</si>
  <si>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</si>
  <si>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</si>
  <si>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</si>
  <si>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</si>
  <si>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</si>
  <si>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</si>
  <si>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</si>
  <si>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</si>
  <si>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</si>
  <si>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</si>
  <si>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</si>
  <si>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</si>
  <si>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</si>
  <si>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</si>
  <si>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</si>
  <si>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</si>
  <si>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</si>
  <si>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</si>
  <si>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</si>
  <si>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</si>
  <si>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</si>
  <si>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</si>
  <si>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</si>
  <si>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</si>
  <si>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</si>
  <si>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</si>
  <si>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</si>
  <si>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</si>
  <si>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</si>
  <si>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</si>
  <si>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</si>
  <si>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</si>
  <si>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</si>
  <si>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</si>
  <si>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</si>
  <si>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</si>
  <si>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</si>
  <si>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</si>
  <si>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</si>
  <si>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</si>
  <si>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</si>
  <si>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</si>
  <si>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</si>
  <si>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</si>
  <si>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</si>
  <si>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</si>
  <si>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</si>
  <si>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</si>
  <si>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</si>
  <si>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</si>
  <si>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</si>
  <si>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</si>
  <si>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</si>
  <si>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</si>
  <si>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</si>
  <si>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</si>
  <si>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</si>
  <si>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</si>
  <si>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</si>
  <si>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</si>
  <si>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</si>
  <si>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</si>
  <si>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</si>
  <si>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</si>
  <si>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</si>
  <si>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</si>
  <si>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</si>
  <si>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</si>
  <si>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</si>
  <si>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</si>
  <si>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</si>
  <si>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</si>
  <si>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</si>
  <si>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</si>
  <si>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</si>
  <si>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</si>
  <si>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</si>
  <si>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</si>
  <si>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</si>
  <si>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</si>
  <si>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</si>
  <si>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</si>
  <si>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</si>
  <si>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</si>
  <si>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</si>
  <si>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</si>
  <si>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</si>
  <si>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</si>
  <si>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</si>
  <si>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</si>
  <si>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</si>
  <si>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</si>
  <si>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</si>
  <si>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</si>
  <si>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</si>
  <si>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</si>
  <si>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</si>
  <si>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</si>
  <si>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</si>
  <si>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</si>
  <si>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</si>
  <si>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</si>
  <si>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</si>
  <si>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</si>
  <si>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</si>
  <si>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</si>
  <si>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</si>
  <si>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</si>
  <si>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</si>
  <si>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</si>
  <si>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</si>
  <si>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</si>
  <si>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</si>
  <si>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</si>
  <si>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</si>
  <si>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</si>
  <si>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</si>
  <si>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</si>
  <si>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</si>
  <si>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</si>
  <si>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</si>
  <si>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</si>
  <si>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</si>
  <si>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</si>
  <si>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</si>
  <si>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</si>
  <si>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</si>
  <si>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</si>
  <si>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</si>
  <si>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</si>
  <si>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</si>
  <si>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</si>
  <si>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</si>
  <si>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</si>
  <si>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</si>
  <si>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</si>
  <si>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</si>
  <si>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</si>
  <si>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</si>
  <si>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</si>
  <si>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</si>
  <si>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</si>
  <si>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</si>
  <si>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</si>
  <si>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</si>
  <si>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</si>
  <si>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</si>
  <si>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</si>
  <si>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</si>
  <si>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</si>
  <si>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</si>
  <si>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</si>
  <si>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</si>
  <si>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</si>
  <si>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</si>
  <si>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</si>
  <si>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</si>
  <si>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</si>
  <si>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</si>
  <si>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</si>
  <si>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</si>
  <si>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</si>
  <si>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</si>
  <si>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</si>
  <si>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</si>
  <si>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</si>
  <si>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</si>
  <si>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</si>
  <si>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</si>
  <si>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</si>
  <si>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</si>
  <si>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</si>
  <si>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</si>
  <si>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</si>
  <si>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</si>
  <si>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</si>
  <si>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</si>
  <si>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</si>
  <si>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</si>
  <si>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</si>
  <si>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</si>
  <si>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</si>
  <si>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</si>
  <si>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</si>
  <si>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</si>
  <si>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</si>
  <si>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</si>
  <si>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</si>
  <si>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</si>
  <si>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</si>
  <si>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</si>
  <si>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</si>
  <si>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</si>
  <si>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</si>
  <si>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</si>
  <si>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</si>
  <si>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</si>
  <si>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</si>
  <si>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</si>
  <si>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</si>
  <si>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</si>
  <si>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</si>
  <si>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</si>
  <si>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</si>
  <si>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</si>
  <si>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</si>
  <si>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</si>
  <si>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</si>
  <si>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</si>
  <si>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</si>
  <si>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</si>
  <si>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</si>
  <si>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</si>
  <si>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</si>
  <si>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</si>
  <si>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</si>
  <si>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</si>
  <si>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</si>
  <si>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</si>
  <si>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</si>
  <si>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</si>
  <si>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</si>
  <si>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</si>
  <si>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</si>
  <si>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</si>
  <si>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</si>
  <si>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</si>
  <si>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</si>
  <si>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</si>
  <si>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</si>
  <si>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</si>
  <si>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</si>
  <si>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</si>
  <si>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</si>
  <si>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</si>
  <si>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</si>
  <si>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</si>
  <si>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</si>
  <si>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</si>
  <si>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</si>
  <si>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</si>
  <si>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</si>
  <si>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</si>
  <si>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</si>
  <si>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</si>
  <si>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</si>
  <si>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</si>
  <si>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</si>
  <si>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</si>
  <si>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</si>
  <si>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</si>
  <si>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</si>
  <si>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</si>
  <si>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</si>
  <si>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</si>
  <si>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</si>
  <si>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</si>
  <si>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</si>
  <si>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</si>
  <si>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</si>
  <si>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</si>
  <si>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</si>
  <si>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</si>
  <si>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</si>
  <si>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</si>
  <si>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</si>
  <si>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</si>
  <si>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</si>
  <si>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</si>
  <si>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</si>
  <si>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</si>
  <si>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</si>
  <si>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</si>
  <si>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</si>
  <si>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</si>
  <si>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</si>
  <si>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</si>
  <si>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</si>
  <si>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</si>
  <si>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</si>
  <si>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</si>
  <si>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</si>
  <si>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</si>
  <si>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</si>
  <si>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</si>
  <si>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</si>
  <si>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</si>
  <si>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</si>
  <si>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</si>
  <si>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</si>
  <si>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</si>
  <si>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</si>
  <si>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</si>
  <si>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</si>
  <si>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</si>
  <si>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</si>
  <si>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</si>
  <si>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</si>
  <si>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</si>
  <si>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</si>
  <si>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</si>
  <si>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</si>
  <si>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</si>
  <si>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</si>
  <si>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</si>
  <si>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</si>
  <si>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</si>
  <si>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</si>
  <si>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</si>
  <si>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</si>
  <si>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</si>
  <si>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</si>
  <si>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</si>
  <si>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</si>
  <si>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</si>
  <si>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</si>
  <si>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</si>
  <si>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</si>
  <si>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</si>
  <si>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</si>
  <si>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</si>
  <si>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</si>
  <si>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</si>
  <si>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</si>
  <si>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</si>
  <si>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</si>
  <si>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</si>
  <si>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</si>
  <si>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</si>
  <si>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</si>
  <si>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</si>
  <si>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</si>
  <si>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</si>
  <si>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</si>
  <si>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</si>
  <si>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</si>
  <si>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</si>
  <si>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</si>
  <si>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</si>
  <si>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</si>
  <si>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</si>
  <si>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</si>
  <si>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</si>
  <si>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</si>
  <si>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</si>
  <si>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</si>
  <si>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</si>
  <si>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</si>
  <si>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</si>
  <si>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</si>
  <si>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</si>
  <si>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</si>
  <si>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</si>
  <si>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</si>
  <si>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</si>
  <si>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</si>
  <si>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</si>
  <si>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</si>
  <si>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</si>
  <si>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</si>
  <si>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</si>
  <si>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</si>
  <si>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</si>
  <si>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</si>
  <si>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</si>
  <si>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</si>
  <si>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</si>
  <si>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</si>
  <si>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</si>
  <si>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</si>
  <si>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</si>
  <si>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</si>
  <si>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</si>
  <si>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</si>
  <si>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</si>
  <si>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</si>
  <si>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</si>
  <si>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</si>
  <si>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</si>
  <si>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</si>
  <si>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</si>
  <si>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</si>
  <si>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</si>
  <si>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</si>
  <si>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</si>
  <si>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</si>
  <si>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</si>
  <si>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</si>
  <si>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</si>
  <si>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</si>
  <si>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</si>
  <si>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</si>
  <si>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</si>
  <si>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</si>
  <si>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</si>
  <si>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</si>
  <si>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</si>
  <si>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</si>
  <si>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</si>
  <si>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</si>
  <si>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</si>
  <si>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</si>
  <si>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</si>
  <si>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</si>
  <si>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</si>
  <si>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</si>
  <si>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</si>
  <si>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</si>
  <si>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</si>
  <si>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</si>
  <si>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</si>
  <si>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</si>
  <si>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</si>
  <si>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</si>
  <si>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</si>
  <si>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</si>
  <si>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</si>
  <si>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</si>
  <si>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</si>
  <si>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</si>
  <si>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</si>
  <si>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</si>
  <si>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</si>
  <si>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</si>
  <si>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</si>
  <si>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</si>
  <si>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</si>
  <si>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</si>
  <si>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</si>
  <si>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</si>
  <si>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</si>
  <si>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</si>
  <si>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</si>
  <si>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</si>
  <si>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</si>
  <si>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</si>
  <si>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</si>
  <si>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</si>
  <si>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</si>
  <si>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</si>
  <si>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</si>
  <si>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</si>
  <si>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</si>
  <si>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</si>
  <si>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</si>
  <si>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</si>
  <si>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</si>
  <si>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</si>
  <si>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</si>
  <si>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</si>
  <si>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</si>
  <si>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</si>
  <si>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</si>
  <si>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</si>
  <si>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</si>
  <si>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</si>
  <si>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</si>
  <si>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</si>
  <si>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</si>
  <si>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</si>
  <si>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</si>
  <si>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</si>
  <si>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</si>
  <si>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</si>
  <si>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</si>
  <si>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</si>
  <si>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</si>
  <si>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</si>
  <si>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</si>
  <si>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</si>
  <si>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</si>
  <si>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</si>
  <si>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</si>
  <si>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</si>
  <si>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</si>
  <si>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</si>
  <si>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</si>
  <si>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</si>
  <si>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</si>
  <si>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</si>
  <si>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</si>
  <si>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</si>
  <si>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</si>
  <si>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</si>
  <si>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</si>
  <si>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</si>
  <si>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</si>
  <si>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</si>
  <si>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</si>
  <si>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</si>
  <si>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</si>
  <si>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</si>
  <si>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</si>
  <si>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</si>
  <si>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</si>
  <si>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</si>
  <si>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</si>
  <si>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</si>
  <si>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</si>
  <si>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</si>
  <si>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</si>
  <si>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</si>
  <si>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</si>
  <si>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</si>
  <si>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</si>
  <si>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</si>
  <si>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</si>
  <si>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</si>
  <si>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</si>
  <si>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</si>
  <si>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</si>
  <si>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</si>
  <si>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</si>
  <si>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</si>
  <si>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</si>
  <si>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</si>
  <si>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</si>
  <si>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</si>
  <si>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</si>
  <si>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</si>
  <si>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</si>
  <si>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</si>
  <si>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</si>
  <si>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</si>
  <si>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</si>
  <si>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</si>
  <si>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</si>
  <si>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</si>
  <si>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</si>
  <si>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</si>
  <si>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</si>
  <si>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</si>
  <si>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</si>
  <si>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</si>
  <si>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</si>
  <si>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</si>
  <si>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</si>
  <si>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</si>
  <si>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</si>
  <si>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</si>
  <si>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</si>
  <si>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</si>
  <si>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</si>
  <si>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</si>
  <si>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</si>
  <si>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</si>
  <si>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</si>
  <si>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</si>
  <si>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</si>
  <si>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</si>
  <si>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</si>
  <si>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</si>
  <si>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</si>
  <si>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</si>
  <si>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</si>
  <si>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</si>
  <si>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</si>
  <si>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</si>
  <si>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</si>
  <si>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</si>
  <si>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</si>
  <si>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</si>
  <si>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</si>
  <si>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</si>
  <si>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</si>
  <si>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</si>
  <si>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</si>
  <si>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</si>
  <si>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</si>
  <si>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</si>
  <si>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</si>
  <si>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</si>
  <si>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</si>
  <si>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</si>
  <si>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</si>
  <si>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</si>
  <si>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</si>
  <si>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</si>
  <si>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</si>
  <si>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</si>
  <si>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</si>
  <si>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</si>
  <si>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</si>
  <si>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</si>
  <si>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</si>
  <si>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</si>
  <si>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</si>
  <si>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</si>
  <si>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</si>
  <si>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</si>
  <si>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</si>
  <si>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</si>
  <si>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</si>
  <si>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</si>
  <si>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</si>
  <si>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</si>
  <si>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</si>
  <si>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</si>
  <si>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</si>
  <si>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</si>
  <si>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</si>
  <si>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</si>
  <si>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</si>
  <si>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</si>
  <si>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</si>
  <si>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</si>
  <si>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</si>
  <si>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</si>
  <si>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</si>
  <si>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</si>
  <si>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</si>
  <si>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</si>
  <si>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</si>
  <si>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</si>
  <si>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</si>
  <si>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</si>
  <si>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</si>
  <si>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</si>
  <si>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</si>
  <si>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</si>
  <si>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</si>
  <si>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</si>
  <si>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</si>
  <si>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</si>
  <si>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</si>
  <si>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</si>
  <si>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</si>
  <si>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</si>
  <si>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</si>
  <si>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</si>
  <si>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</si>
  <si>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</si>
  <si>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</si>
  <si>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</si>
  <si>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</si>
  <si>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</si>
  <si>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</si>
  <si>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</si>
  <si>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</si>
  <si>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</si>
  <si>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</si>
  <si>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</si>
  <si>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</si>
  <si>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</si>
  <si>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</si>
  <si>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</si>
  <si>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</si>
  <si>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</si>
  <si>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</si>
  <si>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</si>
  <si>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</si>
  <si>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</si>
  <si>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</si>
  <si>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</si>
  <si>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</si>
  <si>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</si>
  <si>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</si>
  <si>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</si>
  <si>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</si>
  <si>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</si>
  <si>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</si>
  <si>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</si>
  <si>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</si>
  <si>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</si>
  <si>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</si>
  <si>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</si>
  <si>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</si>
  <si>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</si>
  <si>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</si>
  <si>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</si>
  <si>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</si>
  <si>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</si>
  <si>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</si>
  <si>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</si>
  <si>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</si>
  <si>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</si>
  <si>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</si>
  <si>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</si>
  <si>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</si>
  <si>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</si>
  <si>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</si>
  <si>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</si>
  <si>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</si>
  <si>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</si>
  <si>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</si>
  <si>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</si>
  <si>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</si>
  <si>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</si>
  <si>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</si>
  <si>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</si>
  <si>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</si>
  <si>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</si>
  <si>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</si>
  <si>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</si>
  <si>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</si>
  <si>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</si>
  <si>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</si>
  <si>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</si>
  <si>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</si>
  <si>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</si>
  <si>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</si>
  <si>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</si>
  <si>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</si>
  <si>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</si>
  <si>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</si>
  <si>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</si>
  <si>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</si>
  <si>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</si>
  <si>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</si>
  <si>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</si>
  <si>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</si>
  <si>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</si>
  <si>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</si>
  <si>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</si>
  <si>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</si>
  <si>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</si>
  <si>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</si>
  <si>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</si>
  <si>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</si>
  <si>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</si>
  <si>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</si>
  <si>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</si>
  <si>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</si>
  <si>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</si>
  <si>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</si>
  <si>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</si>
  <si>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</si>
  <si>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</si>
  <si>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</si>
  <si>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</si>
  <si>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</si>
  <si>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</si>
  <si>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</si>
  <si>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</si>
  <si>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</si>
  <si>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</si>
  <si>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</si>
  <si>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</si>
  <si>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</si>
  <si>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</si>
  <si>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</si>
  <si>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</si>
  <si>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</si>
  <si>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</si>
  <si>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</si>
  <si>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</si>
  <si>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</si>
  <si>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</si>
  <si>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</si>
  <si>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</si>
  <si>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</si>
  <si>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</si>
  <si>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</si>
  <si>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</si>
  <si>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</si>
  <si>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</si>
  <si>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</si>
  <si>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</si>
  <si>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</si>
  <si>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</si>
  <si>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</si>
  <si>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</si>
  <si>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</si>
  <si>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</si>
  <si>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</si>
  <si>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</si>
  <si>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</si>
  <si>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</si>
  <si>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</si>
  <si>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</si>
  <si>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</si>
  <si>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</si>
  <si>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</si>
  <si>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</si>
  <si>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</si>
  <si>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</si>
  <si>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</si>
  <si>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</si>
  <si>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</si>
  <si>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</si>
  <si>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</si>
  <si>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</si>
  <si>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</si>
  <si>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</si>
  <si>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</si>
  <si>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</si>
  <si>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</si>
  <si>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</si>
  <si>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</si>
  <si>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</si>
  <si>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</si>
  <si>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</si>
  <si>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</si>
  <si>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</si>
  <si>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</si>
  <si>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</si>
  <si>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</si>
  <si>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</si>
  <si>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</si>
  <si>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</si>
  <si>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</si>
  <si>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</si>
  <si>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</si>
  <si>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</si>
  <si>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</si>
  <si>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</si>
  <si>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</si>
  <si>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</si>
  <si>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</si>
  <si>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</si>
  <si>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</si>
  <si>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</si>
  <si>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</si>
  <si>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</si>
  <si>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</si>
  <si>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</si>
  <si>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</si>
  <si>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</si>
  <si>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</si>
  <si>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</si>
  <si>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</si>
  <si>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</si>
  <si>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</si>
  <si>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</si>
  <si>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</si>
  <si>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</si>
  <si>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</si>
  <si>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</si>
  <si>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</si>
  <si>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</si>
  <si>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</si>
  <si>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</si>
  <si>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</si>
  <si>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</si>
  <si>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</si>
  <si>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</si>
  <si>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</si>
  <si>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</si>
  <si>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</si>
  <si>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</si>
  <si>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</si>
  <si>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</si>
  <si>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</si>
  <si>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</si>
  <si>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</si>
  <si>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</si>
  <si>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</si>
  <si>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</si>
  <si>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</si>
  <si>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</si>
  <si>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</si>
  <si>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</si>
  <si>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</si>
  <si>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</si>
  <si>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</si>
  <si>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</si>
  <si>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</si>
  <si>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</si>
  <si>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</si>
  <si>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</si>
  <si>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</si>
  <si>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</si>
  <si>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</si>
  <si>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</si>
  <si>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</si>
  <si>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</si>
  <si>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</si>
  <si>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</si>
  <si>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</si>
  <si>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</si>
  <si>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</si>
  <si>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</si>
  <si>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</si>
  <si>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</si>
  <si>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</si>
  <si>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</si>
  <si>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</si>
  <si>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</si>
  <si>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</si>
  <si>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</si>
  <si>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</si>
  <si>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</si>
  <si>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</si>
  <si>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</si>
  <si>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</si>
  <si>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</si>
  <si>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</si>
  <si>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</si>
  <si>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</si>
  <si>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</si>
  <si>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</si>
  <si>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</si>
  <si>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</si>
  <si>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</si>
  <si>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</si>
  <si>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</si>
  <si>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</si>
  <si>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</si>
  <si>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</si>
  <si>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</si>
  <si>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</si>
  <si>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</si>
  <si>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</si>
  <si>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</si>
  <si>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</si>
  <si>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</si>
  <si>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</si>
  <si>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</si>
  <si>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</si>
  <si>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</si>
  <si>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</si>
  <si>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</si>
  <si>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</si>
  <si>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</si>
  <si>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</si>
  <si>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</si>
  <si>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</si>
  <si>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</si>
  <si>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</si>
  <si>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</si>
  <si>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</si>
  <si>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</si>
  <si>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</si>
  <si>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</si>
  <si>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</si>
  <si>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</si>
  <si>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</si>
  <si>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</si>
  <si>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</si>
  <si>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</si>
  <si>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</si>
  <si>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</si>
  <si>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</si>
  <si>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</si>
  <si>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</si>
  <si>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</si>
  <si>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</si>
  <si>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</si>
  <si>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</si>
  <si>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</si>
  <si>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</si>
  <si>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</si>
  <si>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</si>
  <si>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</si>
  <si>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</si>
  <si>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</si>
  <si>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</si>
  <si>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</si>
  <si>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</si>
  <si>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</si>
  <si>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</si>
  <si>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</si>
  <si>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</si>
  <si>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</si>
  <si>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</si>
  <si>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</si>
  <si>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</si>
  <si>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</si>
  <si>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</si>
  <si>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</si>
  <si>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</si>
  <si>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</si>
  <si>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</si>
  <si>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</si>
  <si>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</si>
  <si>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</si>
  <si>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</si>
  <si>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</si>
  <si>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</si>
  <si>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</si>
  <si>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</si>
  <si>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</si>
  <si>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</si>
  <si>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</si>
  <si>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</si>
  <si>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</si>
  <si>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</si>
  <si>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</si>
  <si>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</si>
  <si>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</si>
  <si>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</si>
  <si>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</si>
  <si>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</si>
  <si>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</si>
  <si>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</si>
  <si>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</si>
  <si>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</si>
  <si>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</si>
  <si>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</si>
  <si>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</si>
  <si>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</si>
  <si>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</si>
  <si>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</si>
  <si>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</si>
  <si>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</si>
  <si>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</si>
  <si>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</si>
  <si>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</si>
  <si>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</si>
  <si>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</si>
  <si>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</si>
  <si>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</si>
  <si>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</si>
  <si>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</si>
  <si>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</si>
  <si>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</si>
  <si>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</si>
  <si>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</si>
  <si>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</si>
  <si>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</si>
  <si>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</si>
  <si>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</si>
  <si>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</si>
  <si>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</si>
  <si>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</si>
  <si>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</si>
  <si>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</si>
  <si>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</si>
  <si>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</si>
  <si>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</si>
  <si>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</si>
  <si>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</si>
  <si>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</si>
  <si>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</si>
  <si>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</si>
  <si>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</si>
  <si>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</si>
  <si>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</si>
  <si>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</si>
  <si>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</si>
  <si>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</si>
  <si>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</si>
  <si>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</si>
  <si>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</si>
  <si>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</si>
  <si>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</si>
  <si>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</si>
  <si>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</si>
  <si>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</si>
  <si>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</si>
  <si>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</si>
  <si>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</si>
  <si>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</si>
  <si>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</si>
  <si>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</si>
  <si>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</si>
  <si>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</si>
  <si>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</si>
  <si>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</si>
  <si>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</si>
  <si>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</si>
  <si>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</si>
  <si>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</si>
  <si>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</si>
  <si>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</si>
  <si>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</si>
  <si>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</si>
  <si>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</si>
  <si>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</si>
  <si>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</si>
  <si>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</si>
  <si>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</si>
  <si>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</si>
  <si>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</si>
  <si>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</si>
  <si>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</si>
  <si>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</si>
  <si>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</si>
  <si>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</si>
  <si>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</si>
  <si>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</si>
  <si>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</si>
  <si>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</si>
  <si>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</si>
  <si>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</si>
  <si>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</si>
  <si>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</si>
  <si>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</si>
  <si>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</si>
  <si>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</si>
  <si>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</si>
  <si>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</si>
  <si>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</si>
  <si>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</si>
  <si>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</si>
  <si>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</si>
  <si>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</si>
  <si>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</si>
  <si>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</si>
  <si>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</si>
  <si>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</si>
  <si>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</si>
  <si>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</si>
  <si>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</si>
  <si>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</si>
  <si>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</si>
  <si>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</si>
  <si>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</si>
  <si>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</si>
  <si>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</si>
  <si>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</si>
  <si>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</si>
  <si>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</si>
  <si>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</si>
  <si>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</si>
  <si>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</si>
  <si>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</si>
  <si>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</si>
  <si>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</si>
  <si>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</si>
  <si>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</si>
  <si>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</si>
  <si>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</si>
  <si>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</si>
  <si>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</si>
  <si>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</si>
  <si>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</si>
  <si>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</si>
  <si>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</si>
  <si>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</si>
  <si>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</si>
  <si>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</si>
  <si>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</si>
  <si>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</si>
  <si>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</si>
  <si>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</si>
  <si>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</si>
  <si>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</si>
  <si>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</si>
  <si>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</si>
  <si>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</si>
  <si>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</si>
  <si>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</si>
  <si>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</si>
  <si>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</si>
  <si>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</si>
  <si>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</si>
  <si>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</si>
  <si>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</si>
  <si>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</si>
  <si>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</si>
  <si>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</si>
  <si>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</si>
  <si>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</si>
  <si>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</si>
  <si>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</si>
  <si>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</si>
  <si>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</si>
  <si>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</si>
  <si>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</si>
  <si>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</si>
  <si>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</si>
  <si>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</si>
  <si>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</si>
  <si>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</si>
  <si>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</si>
  <si>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</si>
  <si>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</si>
  <si>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</si>
  <si>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</si>
  <si>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</si>
  <si>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</si>
  <si>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</si>
  <si>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</si>
  <si>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</si>
  <si>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</si>
  <si>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</si>
  <si>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</si>
  <si>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</si>
  <si>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</si>
  <si>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</si>
  <si>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</si>
  <si>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</si>
  <si>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</si>
  <si>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</si>
  <si>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</si>
  <si>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</si>
  <si>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</si>
  <si>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</si>
  <si>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</si>
  <si>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</si>
  <si>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</si>
  <si>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</si>
  <si>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</si>
  <si>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</si>
  <si>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</si>
  <si>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</si>
  <si>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</si>
  <si>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</si>
  <si>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</si>
  <si>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</si>
  <si>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</si>
  <si>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</si>
  <si>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</si>
  <si>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</si>
  <si>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</si>
  <si>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</si>
  <si>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</si>
  <si>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</si>
  <si>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</si>
  <si>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</si>
  <si>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</si>
  <si>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</si>
  <si>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</si>
  <si>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</si>
  <si>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</si>
  <si>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</si>
  <si>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</si>
  <si>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</si>
  <si>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</si>
  <si>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</si>
  <si>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</si>
  <si>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</si>
  <si>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</si>
  <si>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</si>
  <si>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</si>
  <si>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</si>
  <si>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</si>
  <si>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</si>
  <si>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</si>
  <si>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</si>
  <si>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</si>
  <si>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</si>
  <si>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</si>
  <si>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</si>
  <si>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</si>
  <si>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</si>
  <si>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</si>
  <si>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</si>
  <si>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</si>
  <si>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</si>
  <si>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</si>
  <si>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</si>
  <si>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</si>
  <si>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</si>
  <si>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</si>
  <si>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</si>
  <si>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</si>
  <si>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</si>
  <si>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</si>
  <si>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</si>
  <si>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</si>
  <si>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</si>
  <si>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</si>
  <si>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</si>
  <si>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</si>
  <si>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</si>
  <si>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</si>
  <si>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</si>
  <si>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</si>
  <si>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</si>
  <si>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</si>
  <si>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</si>
  <si>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</si>
  <si>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</si>
  <si>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</si>
  <si>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</si>
  <si>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</si>
  <si>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</si>
  <si>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</si>
  <si>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</si>
  <si>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</si>
  <si>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</si>
  <si>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</si>
  <si>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</si>
  <si>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</si>
  <si>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</si>
  <si>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</si>
  <si>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</si>
  <si>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</si>
  <si>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</si>
  <si>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</si>
  <si>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</si>
  <si>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</si>
  <si>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</si>
  <si>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</si>
  <si>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</si>
  <si>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</si>
  <si>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</si>
  <si>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</si>
  <si>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</si>
  <si>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</si>
  <si>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</si>
  <si>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</si>
  <si>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</si>
  <si>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</si>
  <si>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</si>
  <si>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</si>
  <si>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</si>
  <si>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</si>
  <si>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</si>
  <si>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</si>
  <si>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</si>
  <si>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</si>
  <si>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</si>
  <si>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</si>
  <si>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</si>
  <si>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</si>
  <si>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</si>
  <si>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</si>
  <si>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</si>
  <si>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</si>
  <si>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</si>
  <si>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</si>
  <si>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</si>
  <si>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</si>
  <si>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</si>
  <si>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</si>
  <si>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</si>
  <si>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</si>
  <si>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</si>
  <si>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</si>
  <si>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</si>
  <si>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</si>
  <si>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</si>
  <si>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</si>
  <si>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</si>
  <si>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</si>
  <si>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</si>
  <si>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</si>
  <si>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</si>
  <si>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</si>
  <si>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</si>
  <si>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</si>
  <si>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</si>
  <si>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</si>
  <si>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</si>
  <si>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</si>
  <si>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</si>
  <si>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</si>
  <si>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</si>
  <si>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</si>
  <si>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</si>
  <si>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</si>
  <si>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</si>
  <si>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</si>
  <si>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</si>
  <si>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</si>
  <si>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</si>
  <si>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</si>
  <si>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</si>
  <si>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</si>
  <si>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</si>
  <si>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</si>
  <si>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</si>
  <si>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</si>
  <si>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</si>
  <si>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</si>
  <si>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</si>
  <si>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</si>
  <si>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</si>
  <si>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</si>
  <si>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</si>
  <si>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</si>
  <si>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</si>
  <si>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</si>
  <si>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</si>
  <si>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</si>
  <si>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</si>
  <si>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</si>
  <si>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</si>
  <si>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</si>
  <si>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</si>
  <si>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</si>
  <si>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</si>
  <si>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</si>
  <si>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</si>
  <si>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</si>
  <si>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</si>
  <si>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</si>
  <si>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</si>
  <si>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</si>
  <si>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</si>
  <si>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</si>
  <si>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</si>
  <si>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</si>
  <si>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</si>
  <si>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</si>
  <si>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</si>
  <si>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</si>
  <si>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</si>
  <si>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</si>
  <si>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</si>
  <si>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</si>
  <si>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</si>
  <si>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</si>
  <si>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</si>
  <si>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</si>
  <si>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</si>
  <si>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</si>
  <si>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</si>
  <si>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</si>
  <si>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</si>
  <si>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</si>
  <si>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</si>
  <si>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</si>
  <si>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</si>
  <si>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</si>
  <si>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</si>
  <si>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</si>
  <si>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</si>
  <si>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</si>
  <si>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</si>
  <si>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</si>
  <si>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</si>
  <si>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</si>
  <si>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</si>
  <si>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</si>
  <si>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</si>
  <si>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</si>
  <si>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</si>
  <si>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</si>
  <si>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</si>
  <si>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</si>
  <si>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</si>
  <si>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</si>
  <si>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</si>
  <si>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</si>
  <si>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</si>
  <si>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</si>
  <si>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</si>
  <si>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</si>
  <si>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</si>
  <si>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</si>
  <si>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</si>
  <si>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</si>
  <si>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</si>
  <si>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</si>
  <si>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</si>
  <si>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</si>
  <si>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</si>
  <si>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</si>
  <si>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</si>
  <si>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</si>
  <si>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</si>
  <si>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</si>
  <si>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</si>
  <si>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</si>
  <si>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</si>
  <si>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</si>
  <si>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</si>
  <si>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</si>
  <si>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</si>
  <si>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</si>
  <si>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</si>
  <si>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</si>
  <si>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</si>
  <si>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</si>
  <si>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</si>
  <si>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</si>
  <si>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</si>
  <si>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</si>
  <si>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</si>
  <si>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</si>
  <si>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</si>
  <si>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</si>
  <si>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</si>
  <si>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</si>
  <si>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</si>
  <si>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</si>
  <si>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</si>
  <si>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</si>
  <si>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</si>
  <si>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</si>
  <si>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</si>
  <si>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</si>
  <si>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</si>
  <si>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</si>
  <si>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</si>
  <si>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</si>
  <si>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</si>
  <si>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</si>
  <si>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</si>
  <si>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</si>
  <si>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</si>
  <si>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</si>
  <si>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</si>
  <si>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</si>
  <si>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</si>
  <si>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</si>
  <si>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</si>
  <si>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</si>
  <si>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</si>
  <si>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</si>
  <si>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</si>
  <si>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</si>
  <si>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</si>
  <si>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</si>
  <si>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</si>
  <si>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</si>
  <si>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</si>
  <si>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</si>
  <si>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</si>
  <si>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</si>
  <si>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</si>
  <si>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</si>
  <si>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</si>
  <si>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</si>
  <si>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</si>
  <si>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</si>
  <si>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</si>
  <si>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</si>
  <si>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</si>
  <si>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</si>
  <si>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</si>
  <si>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</si>
  <si>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</si>
  <si>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</si>
  <si>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</si>
  <si>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</si>
  <si>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</si>
  <si>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</si>
  <si>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</si>
  <si>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</si>
  <si>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</si>
  <si>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</si>
  <si>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</si>
  <si>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</si>
  <si>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</si>
  <si>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</si>
  <si>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</si>
  <si>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</si>
  <si>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</si>
  <si>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</si>
  <si>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</si>
  <si>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</si>
  <si>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</si>
  <si>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</si>
  <si>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</si>
  <si>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</si>
  <si>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</si>
  <si>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</si>
  <si>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</si>
  <si>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</si>
  <si>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</si>
  <si>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</si>
  <si>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</si>
  <si>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</si>
  <si>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</si>
  <si>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</si>
  <si>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</si>
  <si>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</si>
  <si>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</si>
  <si>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</si>
  <si>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</si>
  <si>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</si>
  <si>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</si>
  <si>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</si>
  <si>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</si>
  <si>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</si>
  <si>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</si>
  <si>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</si>
  <si>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</si>
  <si>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</si>
  <si>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</si>
  <si>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</si>
  <si>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</si>
  <si>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</si>
  <si>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</si>
  <si>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</si>
  <si>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</si>
  <si>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</si>
  <si>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</si>
  <si>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</si>
  <si>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</si>
  <si>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</si>
  <si>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</si>
  <si>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</si>
  <si>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</si>
  <si>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</si>
  <si>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</si>
  <si>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</si>
  <si>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</si>
  <si>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</si>
  <si>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</si>
  <si>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</si>
  <si>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</si>
  <si>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</si>
  <si>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</si>
  <si>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</si>
  <si>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</si>
  <si>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</si>
  <si>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</si>
  <si>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</si>
  <si>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</si>
  <si>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</si>
  <si>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</si>
  <si>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</si>
  <si>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</si>
  <si>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</si>
  <si>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</si>
  <si>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</si>
  <si>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</si>
  <si>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</si>
  <si>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</si>
  <si>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</si>
  <si>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</si>
  <si>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</si>
  <si>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</si>
  <si>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</si>
  <si>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</si>
  <si>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</si>
  <si>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</si>
  <si>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</si>
  <si>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</si>
  <si>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</si>
  <si>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</si>
  <si>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</si>
  <si>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</si>
  <si>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</si>
  <si>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</si>
  <si>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</si>
  <si>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</si>
  <si>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</si>
  <si>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</si>
  <si>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</si>
  <si>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</si>
  <si>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</si>
  <si>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</si>
  <si>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</si>
  <si>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</si>
  <si>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</si>
  <si>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</si>
  <si>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</si>
  <si>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</si>
  <si>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</si>
  <si>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</si>
  <si>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</si>
  <si>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</si>
  <si>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</si>
  <si>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</si>
  <si>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</si>
  <si>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</si>
  <si>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</si>
  <si>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</si>
  <si>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</si>
  <si>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</si>
  <si>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</si>
  <si>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</si>
  <si>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</si>
  <si>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</si>
  <si>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</si>
  <si>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</si>
  <si>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</si>
  <si>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</si>
  <si>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</si>
  <si>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</si>
  <si>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</si>
  <si>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</si>
  <si>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</si>
  <si>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</si>
  <si>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</si>
  <si>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</si>
  <si>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</si>
  <si>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</si>
  <si>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</si>
  <si>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</si>
  <si>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</si>
  <si>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</si>
  <si>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</si>
  <si>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</si>
  <si>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</si>
  <si>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</si>
  <si>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</si>
  <si>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</si>
  <si>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</si>
  <si>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</si>
  <si>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</si>
  <si>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</si>
  <si>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</si>
  <si>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</si>
  <si>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</si>
  <si>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</si>
  <si>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</si>
  <si>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</si>
  <si>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</si>
  <si>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</si>
  <si>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</si>
  <si>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</si>
  <si>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</si>
  <si>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</si>
  <si>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</si>
  <si>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</si>
  <si>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</si>
  <si>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</si>
  <si>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</si>
  <si>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</si>
  <si>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</si>
  <si>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</si>
  <si>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</si>
  <si>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</si>
  <si>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</si>
  <si>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</si>
  <si>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</si>
  <si>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</si>
  <si>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</si>
  <si>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</si>
  <si>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</si>
  <si>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</si>
  <si>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</si>
  <si>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</si>
  <si>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</si>
  <si>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</si>
  <si>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</si>
  <si>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</si>
  <si>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</si>
  <si>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</si>
  <si>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</si>
  <si>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</si>
  <si>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</si>
  <si>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</si>
  <si>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</si>
  <si>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</si>
  <si>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</si>
  <si>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</si>
  <si>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</si>
  <si>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</si>
  <si>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</si>
  <si>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</si>
  <si>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</si>
  <si>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</si>
  <si>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</si>
  <si>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</si>
  <si>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</si>
  <si>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</si>
  <si>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</si>
  <si>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</si>
  <si>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</si>
  <si>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</si>
  <si>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</si>
  <si>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</si>
  <si>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</si>
  <si>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</si>
  <si>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</si>
  <si>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</si>
  <si>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</si>
  <si>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</si>
  <si>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</si>
  <si>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</si>
  <si>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</si>
  <si>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</si>
  <si>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</si>
  <si>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</si>
  <si>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</si>
  <si>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</si>
  <si>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</si>
  <si>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</si>
  <si>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</si>
  <si>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</si>
  <si>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</si>
  <si>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</si>
  <si>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</si>
  <si>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</si>
  <si>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</si>
  <si>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</si>
  <si>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</si>
  <si>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</si>
  <si>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</si>
  <si>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</si>
  <si>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</si>
  <si>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</si>
  <si>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</si>
  <si>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</si>
  <si>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</si>
  <si>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</si>
  <si>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</si>
  <si>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</si>
  <si>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</si>
  <si>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</si>
  <si>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</si>
  <si>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</si>
  <si>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</si>
  <si>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</si>
  <si>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</si>
  <si>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</si>
  <si>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</si>
  <si>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</si>
  <si>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</si>
  <si>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</si>
  <si>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</si>
  <si>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</si>
  <si>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</si>
  <si>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</si>
  <si>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</si>
  <si>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</si>
  <si>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</si>
  <si>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</si>
  <si>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</si>
  <si>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</si>
  <si>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</si>
  <si>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</si>
  <si>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</si>
  <si>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</si>
  <si>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</si>
  <si>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</si>
  <si>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</si>
  <si>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</si>
  <si>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</si>
  <si>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</si>
  <si>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</si>
  <si>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</si>
  <si>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</si>
  <si>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</si>
  <si>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</si>
  <si>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</si>
  <si>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</si>
  <si>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</si>
  <si>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</si>
  <si>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</si>
  <si>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</si>
  <si>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</si>
  <si>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</si>
  <si>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</si>
  <si>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</si>
  <si>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</si>
  <si>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</si>
  <si>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</si>
  <si>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</si>
  <si>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</si>
  <si>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</si>
  <si>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</si>
  <si>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</si>
  <si>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</si>
  <si>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</si>
  <si>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</si>
  <si>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</si>
  <si>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</si>
  <si>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</si>
  <si>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</si>
  <si>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</si>
  <si>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</si>
  <si>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</si>
  <si>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</si>
  <si>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</si>
  <si>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</si>
  <si>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</si>
  <si>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</si>
  <si>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</si>
  <si>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</si>
  <si>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</si>
  <si>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</si>
  <si>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</si>
  <si>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</si>
  <si>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</si>
  <si>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</si>
  <si>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</si>
  <si>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</si>
  <si>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</si>
  <si>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</si>
  <si>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</si>
  <si>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</si>
  <si>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</si>
  <si>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</si>
  <si>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</si>
  <si>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</si>
  <si>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</si>
  <si>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</si>
  <si>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</si>
  <si>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</si>
  <si>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</si>
  <si>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</si>
  <si>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</si>
  <si>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</si>
  <si>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</si>
  <si>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</si>
  <si>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</si>
  <si>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</si>
  <si>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</si>
  <si>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</si>
  <si>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</si>
  <si>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</si>
  <si>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</si>
  <si>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</si>
  <si>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</si>
  <si>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</si>
  <si>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</si>
  <si>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</si>
  <si>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</si>
  <si>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</si>
  <si>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</si>
  <si>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</si>
  <si>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</si>
  <si>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</si>
  <si>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</si>
  <si>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</si>
  <si>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</si>
  <si>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</si>
  <si>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</si>
  <si>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</si>
  <si>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</si>
  <si>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</si>
  <si>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</si>
  <si>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</si>
  <si>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</si>
  <si>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</si>
  <si>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</si>
  <si>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</si>
  <si>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</si>
  <si>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</si>
  <si>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</si>
  <si>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</si>
  <si>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</si>
  <si>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</si>
  <si>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</si>
  <si>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</si>
  <si>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</si>
  <si>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</si>
  <si>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</si>
  <si>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</si>
  <si>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</si>
  <si>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</si>
  <si>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</si>
  <si>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</si>
  <si>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</si>
  <si>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</si>
  <si>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</si>
  <si>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</si>
  <si>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</si>
  <si>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</si>
  <si>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</si>
  <si>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</si>
  <si>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</si>
  <si>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</si>
  <si>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</si>
  <si>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</si>
  <si>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</si>
  <si>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</si>
  <si>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</si>
  <si>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</si>
  <si>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</si>
  <si>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</si>
  <si>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</si>
  <si>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</si>
  <si>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</si>
  <si>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</si>
  <si>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</si>
  <si>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</si>
  <si>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</si>
  <si>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</si>
  <si>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</si>
  <si>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</si>
  <si>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</si>
  <si>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</si>
  <si>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</si>
  <si>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</si>
  <si>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</si>
  <si>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</si>
  <si>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</si>
  <si>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</si>
  <si>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</si>
  <si>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</si>
  <si>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</si>
  <si>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</si>
  <si>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</si>
  <si>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</si>
  <si>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</si>
  <si>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</si>
  <si>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</si>
  <si>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</si>
  <si>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</si>
  <si>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</si>
  <si>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</si>
  <si>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</si>
  <si>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</si>
  <si>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</si>
  <si>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</si>
  <si>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</si>
  <si>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</si>
  <si>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</si>
  <si>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</si>
  <si>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</si>
  <si>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</si>
  <si>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</si>
  <si>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</si>
  <si>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</si>
  <si>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</si>
  <si>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</si>
  <si>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</si>
  <si>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</si>
  <si>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</si>
  <si>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</si>
  <si>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</si>
  <si>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</si>
  <si>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</si>
  <si>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</si>
  <si>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</si>
  <si>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</si>
  <si>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</si>
  <si>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</si>
  <si>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</si>
  <si>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</si>
  <si>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</si>
  <si>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</si>
  <si>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</si>
  <si>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</si>
  <si>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</si>
  <si>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</si>
  <si>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</si>
  <si>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</si>
  <si>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</si>
  <si>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</si>
  <si>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</si>
  <si>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</si>
  <si>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</si>
  <si>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</si>
  <si>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</si>
  <si>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</si>
  <si>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</si>
  <si>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</si>
  <si>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</si>
  <si>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</si>
  <si>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</si>
  <si>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</si>
  <si>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</si>
  <si>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</si>
  <si>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</si>
  <si>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</si>
  <si>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</si>
  <si>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</si>
  <si>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</si>
  <si>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</si>
  <si>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</si>
  <si>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</si>
  <si>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</si>
  <si>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</si>
  <si>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</si>
  <si>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</si>
  <si>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</si>
  <si>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</si>
  <si>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</si>
  <si>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</si>
  <si>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</si>
  <si>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</si>
  <si>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</si>
  <si>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</si>
  <si>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</si>
  <si>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</si>
  <si>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</si>
  <si>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</si>
  <si>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</si>
  <si>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</si>
  <si>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</si>
  <si>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</si>
  <si>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</si>
  <si>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</si>
  <si>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</si>
  <si>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</si>
  <si>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</si>
  <si>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</si>
  <si>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</si>
  <si>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</si>
  <si>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</si>
  <si>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</si>
  <si>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</si>
  <si>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</si>
  <si>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</si>
  <si>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</si>
  <si>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</si>
  <si>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</si>
  <si>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</si>
  <si>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</si>
  <si>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</si>
  <si>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</si>
  <si>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</si>
  <si>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</si>
  <si>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</si>
  <si>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</si>
  <si>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</si>
  <si>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</si>
  <si>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</si>
  <si>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</si>
  <si>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</si>
  <si>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</si>
  <si>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</si>
  <si>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</si>
  <si>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</si>
  <si>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</si>
  <si>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</si>
  <si>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</si>
  <si>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</si>
  <si>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</si>
  <si>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</si>
  <si>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</si>
  <si>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</si>
  <si>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</si>
  <si>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</si>
  <si>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</si>
  <si>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</si>
  <si>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</si>
  <si>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</si>
  <si>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</si>
  <si>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</si>
  <si>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</si>
  <si>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</si>
  <si>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</si>
  <si>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</si>
  <si>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</si>
  <si>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</si>
  <si>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</si>
  <si>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</si>
  <si>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</si>
  <si>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</si>
  <si>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</si>
  <si>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</si>
  <si>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</si>
  <si>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</si>
  <si>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</si>
  <si>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</si>
  <si>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</si>
  <si>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</si>
  <si>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</si>
  <si>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</si>
  <si>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</si>
  <si>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</si>
  <si>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</si>
  <si>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</si>
  <si>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</si>
  <si>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</si>
  <si>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</si>
  <si>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</si>
  <si>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</si>
  <si>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</si>
  <si>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</si>
  <si>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</si>
  <si>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</si>
  <si>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</si>
  <si>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</si>
  <si>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</si>
  <si>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</si>
  <si>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</si>
  <si>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</si>
  <si>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</si>
  <si>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</si>
  <si>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</si>
  <si>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</si>
  <si>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</si>
  <si>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</si>
  <si>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</si>
  <si>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</si>
  <si>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</si>
  <si>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</si>
  <si>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</si>
  <si>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</si>
  <si>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</si>
  <si>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</si>
  <si>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</si>
  <si>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</si>
  <si>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</si>
  <si>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</si>
  <si>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</si>
  <si>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</si>
  <si>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</si>
  <si>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</si>
  <si>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</si>
  <si>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</si>
  <si>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</si>
  <si>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</si>
  <si>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</si>
  <si>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</si>
  <si>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</si>
  <si>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</si>
  <si>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</si>
  <si>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</si>
  <si>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</si>
  <si>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</si>
  <si>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</si>
  <si>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</si>
  <si>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</si>
  <si>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</si>
  <si>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</si>
  <si>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</si>
  <si>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</si>
  <si>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</si>
  <si>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</si>
  <si>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</si>
  <si>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</si>
  <si>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</si>
  <si>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</si>
  <si>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</si>
  <si>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</si>
  <si>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</si>
  <si>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</si>
  <si>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</si>
  <si>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</si>
  <si>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</si>
  <si>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</si>
  <si>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</si>
  <si>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</si>
  <si>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</si>
  <si>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</si>
  <si>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</si>
  <si>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</si>
  <si>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</si>
  <si>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</si>
  <si>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</si>
  <si>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</si>
  <si>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</si>
  <si>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</si>
  <si>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</si>
  <si>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</si>
  <si>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</si>
  <si>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</si>
  <si>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</si>
  <si>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</si>
  <si>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</si>
  <si>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</si>
  <si>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</si>
  <si>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</si>
  <si>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</si>
  <si>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</si>
  <si>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</si>
  <si>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</si>
  <si>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</si>
  <si>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</si>
  <si>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</si>
  <si>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</si>
  <si>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</si>
  <si>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</si>
  <si>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</si>
  <si>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</si>
  <si>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</si>
  <si>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</si>
  <si>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</si>
  <si>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</si>
  <si>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</si>
  <si>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</si>
  <si>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</si>
  <si>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</si>
  <si>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</si>
  <si>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</si>
  <si>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</si>
  <si>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</si>
  <si>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</si>
  <si>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</si>
  <si>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</si>
  <si>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</si>
  <si>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</si>
  <si>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</si>
  <si>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</si>
  <si>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</si>
  <si>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</si>
  <si>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</si>
  <si>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</si>
  <si>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</si>
  <si>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</si>
  <si>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</si>
  <si>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</si>
  <si>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</si>
  <si>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</si>
  <si>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</si>
  <si>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</si>
  <si>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</si>
  <si>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</si>
  <si>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</si>
  <si>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</si>
  <si>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</si>
  <si>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</si>
  <si>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</si>
  <si>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</si>
  <si>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</si>
  <si>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</si>
  <si>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</si>
  <si>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</si>
  <si>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</si>
  <si>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</si>
  <si>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</si>
  <si>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</si>
  <si>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</si>
  <si>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</si>
  <si>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</si>
  <si>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</si>
  <si>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</si>
  <si>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</si>
  <si>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</si>
  <si>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</si>
  <si>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</si>
  <si>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</si>
  <si>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</si>
  <si>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</si>
  <si>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</si>
  <si>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</si>
  <si>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</si>
  <si>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</si>
  <si>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</si>
  <si>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</si>
  <si>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</si>
  <si>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</si>
  <si>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</si>
  <si>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</si>
  <si>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</si>
  <si>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</si>
  <si>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</si>
  <si>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</si>
  <si>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</si>
  <si>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</si>
  <si>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</si>
  <si>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</si>
  <si>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</si>
  <si>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</si>
  <si>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</si>
  <si>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</si>
  <si>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</si>
  <si>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</si>
  <si>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</si>
  <si>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</si>
  <si>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</si>
  <si>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</si>
  <si>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</si>
  <si>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</si>
  <si>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</si>
  <si>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</si>
  <si>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</si>
  <si>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</si>
  <si>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</si>
  <si>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</si>
  <si>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</si>
  <si>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</si>
  <si>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</si>
  <si>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</si>
  <si>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</si>
  <si>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</si>
  <si>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</si>
  <si>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</si>
  <si>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</si>
  <si>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</si>
  <si>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</si>
  <si>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</si>
  <si>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</si>
  <si>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</si>
  <si>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</si>
  <si>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</si>
  <si>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</si>
  <si>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</si>
  <si>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</si>
  <si>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</si>
  <si>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</si>
  <si>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</si>
  <si>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</si>
  <si>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</si>
  <si>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</si>
  <si>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</si>
  <si>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</si>
  <si>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</si>
  <si>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</si>
  <si>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</si>
  <si>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</si>
  <si>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</si>
  <si>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</si>
  <si>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</si>
  <si>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</si>
  <si>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</si>
  <si>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</si>
  <si>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</si>
  <si>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</si>
  <si>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</si>
  <si>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</si>
  <si>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</si>
  <si>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</si>
  <si>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</si>
  <si>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</si>
  <si>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</si>
  <si>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</si>
  <si>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</si>
  <si>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</si>
  <si>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</si>
  <si>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</si>
  <si>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</si>
  <si>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</si>
  <si>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</si>
  <si>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</si>
  <si>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</si>
  <si>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</si>
  <si>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</si>
  <si>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</si>
  <si>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</si>
  <si>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</si>
  <si>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</si>
  <si>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</si>
  <si>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</si>
  <si>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</si>
  <si>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</si>
  <si>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</si>
  <si>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</si>
  <si>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</si>
  <si>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</si>
  <si>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</si>
  <si>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</si>
  <si>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</si>
  <si>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</si>
  <si>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</si>
  <si>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</si>
  <si>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</si>
  <si>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</si>
  <si>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</si>
  <si>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</si>
  <si>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</si>
  <si>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</si>
  <si>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</si>
  <si>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</si>
  <si>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</si>
  <si>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</si>
  <si>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</si>
  <si>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</si>
  <si>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</si>
  <si>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</si>
  <si>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</si>
  <si>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</si>
  <si>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</si>
  <si>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</si>
  <si>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</si>
  <si>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</si>
  <si>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</si>
  <si>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</si>
  <si>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</si>
  <si>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</si>
  <si>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</si>
  <si>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</si>
  <si>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</si>
  <si>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</si>
  <si>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</si>
  <si>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</si>
  <si>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</si>
  <si>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</si>
  <si>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</si>
  <si>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</si>
  <si>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</si>
  <si>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</si>
  <si>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</si>
  <si>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</si>
  <si>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</si>
  <si>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</si>
  <si>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</si>
  <si>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</si>
  <si>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</si>
  <si>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</si>
  <si>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</si>
  <si>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</si>
  <si>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</si>
  <si>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</si>
  <si>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</si>
  <si>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</si>
  <si>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</si>
  <si>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</si>
  <si>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</si>
  <si>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</si>
  <si>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</si>
  <si>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</si>
  <si>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</si>
  <si>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</si>
  <si>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</si>
  <si>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</si>
  <si>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</si>
  <si>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</si>
  <si>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</si>
  <si>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</si>
  <si>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</si>
  <si>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</si>
  <si>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</si>
  <si>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</si>
  <si>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</si>
  <si>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</si>
  <si>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</si>
  <si>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</si>
  <si>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</si>
  <si>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</si>
  <si>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</si>
  <si>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</si>
  <si>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</si>
  <si>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</si>
  <si>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</si>
  <si>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</si>
  <si>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</si>
  <si>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</si>
  <si>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</si>
  <si>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</si>
  <si>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</si>
  <si>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</si>
  <si>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</si>
  <si>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</si>
  <si>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</si>
  <si>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</si>
  <si>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</si>
  <si>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</si>
  <si>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</si>
  <si>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</si>
  <si>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</si>
  <si>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</si>
  <si>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</si>
  <si>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</si>
  <si>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</si>
  <si>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</si>
  <si>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</si>
  <si>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</si>
  <si>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</si>
  <si>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</si>
  <si>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</si>
  <si>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</si>
  <si>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</si>
  <si>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</si>
  <si>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</si>
  <si>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</si>
  <si>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</si>
  <si>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</si>
  <si>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</si>
  <si>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</si>
  <si>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</si>
  <si>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</si>
  <si>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</si>
  <si>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</si>
  <si>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</si>
  <si>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</si>
  <si>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</si>
  <si>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</si>
  <si>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</si>
  <si>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</si>
  <si>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</si>
  <si>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</si>
  <si>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</si>
  <si>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</si>
  <si>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</si>
  <si>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</si>
  <si>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</si>
  <si>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</si>
  <si>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</si>
  <si>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</si>
  <si>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</si>
  <si>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</si>
  <si>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</si>
  <si>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</si>
  <si>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</si>
  <si>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</si>
  <si>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</si>
  <si>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</si>
  <si>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</si>
  <si>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</si>
  <si>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</si>
  <si>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</si>
  <si>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</si>
  <si>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</si>
  <si>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</si>
  <si>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</si>
  <si>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</si>
  <si>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</si>
  <si>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</si>
  <si>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</si>
  <si>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</si>
  <si>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</si>
  <si>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</si>
  <si>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</si>
  <si>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</si>
  <si>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</si>
  <si>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</si>
  <si>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</si>
  <si>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</si>
  <si>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</si>
  <si>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</si>
  <si>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</si>
  <si>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</si>
  <si>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</si>
  <si>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</si>
  <si>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</si>
  <si>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</si>
  <si>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</si>
  <si>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</si>
  <si>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</si>
  <si>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</si>
  <si>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</si>
  <si>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</si>
  <si>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</si>
  <si>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</si>
  <si>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</si>
  <si>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</si>
  <si>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</si>
  <si>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</si>
  <si>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</si>
  <si>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</si>
  <si>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</si>
  <si>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</si>
  <si>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</si>
  <si>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</si>
  <si>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</si>
  <si>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</si>
  <si>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</si>
  <si>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</si>
  <si>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</si>
  <si>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</si>
  <si>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</si>
  <si>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</si>
  <si>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</si>
  <si>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</si>
  <si>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</si>
  <si>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</si>
  <si>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</si>
  <si>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</si>
  <si>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</si>
  <si>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</si>
  <si>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</si>
  <si>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</si>
  <si>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</si>
  <si>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</si>
  <si>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</si>
  <si>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</si>
  <si>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</si>
  <si>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</si>
  <si>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</si>
  <si>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</si>
  <si>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</si>
  <si>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</si>
  <si>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</si>
  <si>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</si>
  <si>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</si>
  <si>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</si>
  <si>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</si>
  <si>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</si>
  <si>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</si>
  <si>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</si>
  <si>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</si>
  <si>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</si>
  <si>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</si>
  <si>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</si>
  <si>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</si>
  <si>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</si>
  <si>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</si>
  <si>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</si>
  <si>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</si>
  <si>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</si>
  <si>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</si>
  <si>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</si>
  <si>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</si>
  <si>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</si>
  <si>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</si>
  <si>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</si>
  <si>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</si>
  <si>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</si>
  <si>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</si>
  <si>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</si>
  <si>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</si>
  <si>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</si>
  <si>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</si>
  <si>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</si>
  <si>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</si>
  <si>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</si>
  <si>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</si>
  <si>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</si>
  <si>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</si>
  <si>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</si>
  <si>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</si>
  <si>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</si>
  <si>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</si>
  <si>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</si>
  <si>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</si>
  <si>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</si>
  <si>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</si>
  <si>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</si>
  <si>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</si>
  <si>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</si>
  <si>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</si>
  <si>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</si>
  <si>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</si>
  <si>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</si>
  <si>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</si>
  <si>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</si>
  <si>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</si>
  <si>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</si>
  <si>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</si>
  <si>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</si>
  <si>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</si>
  <si>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</si>
  <si>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</si>
  <si>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</si>
  <si>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</si>
  <si>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</si>
  <si>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</si>
  <si>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</si>
  <si>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</si>
  <si>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</si>
  <si>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</si>
  <si>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</si>
  <si>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</si>
  <si>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</si>
  <si>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</si>
  <si>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</si>
  <si>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</si>
  <si>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</si>
  <si>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</si>
  <si>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</si>
  <si>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</si>
  <si>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</si>
  <si>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</si>
  <si>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</si>
  <si>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</si>
  <si>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</si>
  <si>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</si>
  <si>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</si>
  <si>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</si>
  <si>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</si>
  <si>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</si>
  <si>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</si>
  <si>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</si>
  <si>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</si>
  <si>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</si>
  <si>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</si>
  <si>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</si>
  <si>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</si>
  <si>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</si>
  <si>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</si>
  <si>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</si>
  <si>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</si>
  <si>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</si>
  <si>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</si>
  <si>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</si>
  <si>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</si>
  <si>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</si>
  <si>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</si>
  <si>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</si>
  <si>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</si>
  <si>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</si>
  <si>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</si>
  <si>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</si>
  <si>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</si>
  <si>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</si>
  <si>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</si>
  <si>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</si>
  <si>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</si>
  <si>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</si>
  <si>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</si>
  <si>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</si>
  <si>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</si>
  <si>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</si>
  <si>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</si>
  <si>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</si>
  <si>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</si>
  <si>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</si>
  <si>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</si>
  <si>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</si>
  <si>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</si>
  <si>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</si>
  <si>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</si>
  <si>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</si>
  <si>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</si>
  <si>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</si>
  <si>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</si>
  <si>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</si>
  <si>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</si>
  <si>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</si>
  <si>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</si>
  <si>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</si>
  <si>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</si>
  <si>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</si>
  <si>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</si>
  <si>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</si>
  <si>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</si>
  <si>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</si>
  <si>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</si>
  <si>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</si>
  <si>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</si>
  <si>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</si>
  <si>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</si>
  <si>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</si>
  <si>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</si>
  <si>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</si>
  <si>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</si>
  <si>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</si>
  <si>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</si>
  <si>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</si>
  <si>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</si>
  <si>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</si>
  <si>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</si>
  <si>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</si>
  <si>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</si>
  <si>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</si>
  <si>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</si>
  <si>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</si>
  <si>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</si>
  <si>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</si>
  <si>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</si>
  <si>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</si>
  <si>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</si>
  <si>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</si>
  <si>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</si>
  <si>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</si>
  <si>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</si>
  <si>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</si>
  <si>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</si>
  <si>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</si>
  <si>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</si>
  <si>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</si>
  <si>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</si>
  <si>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</si>
  <si>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</si>
  <si>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</si>
  <si>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</si>
  <si>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</si>
  <si>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</si>
  <si>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</si>
  <si>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</si>
  <si>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</si>
  <si>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</si>
  <si>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</si>
  <si>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</si>
  <si>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</si>
  <si>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</si>
  <si>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</si>
  <si>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</si>
  <si>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</si>
  <si>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</si>
  <si>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</si>
  <si>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</si>
  <si>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</si>
  <si>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</si>
  <si>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</si>
  <si>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</si>
  <si>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</si>
  <si>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</si>
  <si>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</si>
  <si>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</si>
  <si>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</si>
  <si>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</si>
  <si>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</si>
  <si>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</si>
  <si>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</si>
  <si>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</si>
  <si>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</si>
  <si>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</si>
  <si>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</si>
  <si>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</si>
  <si>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</si>
  <si>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</si>
  <si>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</si>
  <si>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</si>
  <si>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</si>
  <si>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</si>
  <si>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</si>
  <si>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</si>
  <si>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</si>
  <si>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</si>
  <si>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</si>
  <si>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</si>
  <si>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</si>
  <si>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</si>
  <si>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</si>
  <si>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</si>
  <si>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</si>
  <si>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</si>
  <si>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</si>
  <si>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</si>
  <si>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</si>
  <si>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</si>
  <si>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</si>
  <si>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</si>
  <si>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</si>
  <si>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</si>
  <si>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</si>
  <si>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</si>
  <si>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</si>
  <si>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</si>
  <si>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</si>
  <si>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</si>
  <si>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</si>
  <si>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</si>
  <si>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</si>
  <si>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</si>
  <si>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</si>
  <si>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</si>
  <si>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</si>
  <si>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</si>
  <si>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</si>
  <si>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</si>
  <si>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</si>
  <si>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</si>
  <si>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</si>
  <si>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</si>
  <si>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</si>
  <si>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</si>
  <si>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</si>
  <si>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</si>
  <si>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</si>
  <si>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</si>
  <si>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</si>
  <si>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</si>
  <si>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</si>
  <si>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</si>
  <si>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</si>
  <si>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</si>
  <si>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</si>
  <si>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</si>
  <si>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</si>
  <si>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</si>
  <si>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</si>
  <si>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</si>
  <si>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</si>
  <si>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</si>
  <si>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</si>
  <si>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</si>
  <si>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</si>
  <si>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</si>
  <si>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</si>
  <si>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</si>
  <si>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</si>
  <si>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</si>
  <si>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</si>
  <si>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</si>
  <si>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</si>
  <si>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</si>
  <si>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</si>
  <si>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</si>
  <si>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</si>
  <si>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</si>
  <si>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</si>
  <si>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</si>
  <si>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</si>
  <si>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</si>
  <si>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</si>
  <si>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</si>
  <si>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</si>
  <si>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</si>
  <si>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</si>
  <si>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</si>
  <si>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</si>
  <si>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</si>
  <si>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</si>
  <si>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</si>
  <si>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</si>
  <si>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</si>
  <si>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</si>
  <si>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</si>
  <si>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</si>
  <si>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</si>
  <si>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</si>
  <si>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</si>
  <si>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</si>
  <si>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</si>
  <si>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</si>
  <si>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</si>
  <si>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</si>
  <si>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</si>
  <si>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</si>
  <si>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</si>
  <si>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</si>
  <si>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</si>
  <si>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</si>
  <si>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</si>
  <si>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</si>
  <si>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</si>
  <si>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</si>
  <si>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</si>
  <si>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</si>
  <si>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</si>
  <si>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</si>
  <si>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</si>
  <si>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</si>
  <si>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</si>
  <si>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</si>
  <si>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</si>
  <si>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</si>
  <si>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</si>
  <si>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</si>
  <si>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</si>
  <si>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</si>
  <si>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</si>
  <si>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</si>
  <si>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</si>
  <si>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</si>
  <si>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</si>
  <si>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</si>
  <si>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</si>
  <si>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</si>
  <si>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</si>
  <si>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</si>
  <si>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</si>
  <si>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</si>
  <si>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</si>
  <si>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</si>
  <si>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</si>
  <si>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</si>
  <si>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</si>
  <si>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</si>
  <si>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</si>
  <si>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</si>
  <si>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</si>
  <si>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</si>
  <si>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</si>
  <si>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</si>
  <si>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</si>
  <si>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</si>
  <si>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</si>
  <si>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</si>
  <si>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</si>
  <si>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</si>
  <si>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</si>
  <si>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</si>
  <si>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</si>
  <si>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</si>
  <si>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</si>
  <si>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</si>
  <si>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</si>
  <si>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</si>
  <si>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</si>
  <si>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</si>
  <si>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</si>
  <si>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</si>
  <si>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</si>
  <si>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</si>
  <si>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</si>
  <si>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</si>
  <si>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</si>
  <si>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</si>
  <si>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</si>
  <si>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</si>
  <si>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</si>
  <si>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</si>
  <si>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</si>
  <si>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</si>
  <si>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</si>
  <si>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</si>
  <si>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</si>
  <si>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</si>
  <si>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</si>
  <si>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</si>
  <si>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</si>
  <si>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</si>
  <si>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</si>
  <si>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</si>
  <si>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</si>
  <si>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</si>
  <si>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</si>
  <si>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</si>
  <si>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</si>
  <si>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</si>
  <si>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</si>
  <si>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</si>
  <si>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</si>
  <si>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</si>
  <si>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</si>
  <si>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</si>
  <si>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</si>
  <si>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</si>
  <si>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</si>
  <si>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</si>
  <si>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</si>
  <si>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</si>
  <si>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</si>
  <si>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</si>
  <si>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</si>
  <si>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</si>
  <si>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</si>
  <si>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</si>
  <si>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</si>
  <si>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</si>
  <si>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</si>
  <si>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</si>
  <si>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</si>
  <si>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</si>
  <si>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</si>
  <si>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</si>
  <si>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</si>
  <si>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</si>
  <si>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</si>
  <si>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</si>
  <si>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</si>
  <si>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</si>
  <si>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</si>
  <si>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</si>
  <si>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</si>
  <si>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</si>
  <si>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</si>
  <si>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</si>
  <si>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</si>
  <si>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</si>
  <si>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</si>
  <si>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</si>
  <si>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</si>
  <si>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</si>
  <si>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</si>
  <si>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</si>
  <si>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</si>
  <si>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</si>
  <si>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</si>
  <si>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</si>
  <si>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</si>
  <si>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</si>
  <si>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</si>
  <si>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</si>
  <si>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</si>
  <si>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</si>
  <si>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</si>
  <si>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</si>
  <si>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</si>
  <si>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</si>
  <si>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</si>
  <si>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</si>
  <si>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</si>
  <si>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</si>
  <si>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</si>
  <si>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</si>
  <si>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</si>
  <si>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</si>
  <si>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</si>
  <si>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</si>
  <si>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</si>
  <si>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</si>
  <si>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</si>
  <si>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</si>
  <si>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</si>
  <si>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</si>
  <si>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</si>
  <si>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</si>
  <si>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</si>
  <si>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</si>
  <si>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</si>
  <si>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</si>
  <si>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</si>
  <si>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</si>
  <si>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</si>
  <si>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</si>
  <si>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</si>
  <si>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</si>
  <si>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</si>
  <si>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</si>
  <si>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</si>
  <si>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</si>
  <si>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</si>
  <si>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</si>
  <si>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</si>
  <si>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</si>
  <si>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</si>
  <si>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</si>
  <si>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</si>
  <si>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</si>
  <si>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</si>
  <si>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</si>
  <si>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</si>
  <si>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</si>
  <si>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</si>
  <si>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</si>
  <si>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</si>
  <si>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</si>
  <si>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</si>
  <si>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</si>
  <si>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</si>
  <si>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</si>
  <si>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</si>
  <si>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</si>
  <si>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</si>
  <si>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</si>
  <si>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</si>
  <si>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</si>
  <si>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</si>
  <si>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</si>
  <si>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</si>
  <si>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</si>
  <si>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</si>
  <si>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</si>
  <si>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</si>
  <si>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</si>
  <si>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</si>
  <si>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</si>
  <si>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</si>
  <si>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</si>
  <si>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</si>
  <si>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</si>
  <si>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</si>
  <si>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</si>
  <si>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</si>
  <si>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</si>
  <si>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</si>
  <si>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</si>
  <si>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</si>
  <si>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</si>
  <si>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</si>
  <si>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</si>
  <si>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</si>
  <si>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</si>
  <si>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</si>
  <si>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</si>
  <si>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</si>
  <si>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</si>
  <si>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</si>
  <si>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</si>
  <si>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</si>
  <si>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</si>
  <si>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</si>
  <si>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</si>
  <si>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</si>
  <si>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</si>
  <si>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</si>
  <si>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</si>
  <si>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</si>
  <si>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</si>
  <si>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</si>
  <si>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</si>
  <si>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</si>
  <si>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</si>
  <si>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</si>
  <si>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</si>
  <si>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</si>
  <si>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</si>
  <si>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</si>
  <si>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</si>
  <si>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</si>
  <si>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</si>
  <si>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</si>
  <si>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</si>
  <si>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</si>
  <si>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</si>
  <si>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</si>
  <si>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</si>
  <si>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</si>
  <si>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</si>
  <si>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</si>
  <si>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</si>
  <si>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</si>
  <si>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</si>
  <si>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</si>
  <si>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</si>
  <si>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</si>
  <si>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</si>
  <si>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</si>
  <si>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</si>
  <si>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</si>
  <si>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</si>
  <si>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</si>
  <si>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</si>
  <si>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</si>
  <si>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</si>
  <si>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</si>
  <si>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</si>
  <si>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</si>
  <si>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</si>
  <si>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</si>
  <si>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</si>
  <si>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</si>
  <si>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</si>
  <si>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</si>
  <si>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</si>
  <si>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</si>
  <si>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</si>
  <si>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</si>
  <si>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</si>
  <si>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</si>
  <si>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</si>
  <si>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</si>
  <si>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</si>
  <si>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</si>
  <si>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</si>
  <si>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</si>
  <si>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</si>
  <si>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</si>
  <si>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</si>
  <si>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</si>
  <si>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</si>
  <si>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</si>
  <si>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</si>
  <si>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</si>
  <si>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</si>
  <si>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</si>
  <si>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</si>
  <si>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</si>
  <si>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</si>
  <si>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</si>
  <si>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</si>
  <si>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</si>
  <si>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</si>
  <si>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</si>
  <si>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</si>
  <si>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</si>
  <si>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</si>
  <si>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</si>
  <si>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</si>
  <si>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</si>
  <si>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</si>
  <si>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</si>
  <si>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</si>
  <si>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</si>
  <si>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</si>
  <si>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</si>
  <si>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</si>
  <si>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</si>
  <si>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</si>
  <si>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</si>
  <si>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</si>
  <si>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</si>
  <si>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</si>
  <si>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</si>
  <si>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</si>
  <si>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</si>
  <si>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</si>
  <si>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</si>
  <si>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</si>
  <si>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</si>
  <si>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</si>
  <si>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</si>
  <si>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</si>
  <si>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</si>
  <si>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</si>
  <si>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</si>
  <si>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</si>
  <si>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</si>
  <si>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</si>
  <si>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</si>
  <si>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</si>
  <si>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</si>
  <si>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</si>
  <si>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</si>
  <si>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</si>
  <si>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</si>
  <si>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</si>
  <si>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</si>
  <si>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</si>
  <si>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</si>
  <si>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</si>
  <si>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</si>
  <si>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</si>
  <si>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</si>
  <si>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</si>
  <si>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</si>
  <si>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</si>
  <si>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</si>
  <si>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</si>
  <si>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</si>
  <si>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</si>
  <si>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</si>
  <si>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</si>
  <si>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</si>
  <si>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</si>
  <si>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</si>
  <si>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</si>
  <si>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</si>
  <si>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</si>
  <si>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</si>
  <si>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</si>
  <si>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</si>
  <si>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</si>
  <si>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</si>
  <si>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</si>
  <si>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</si>
  <si>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</si>
  <si>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</si>
  <si>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</si>
  <si>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</si>
  <si>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</si>
  <si>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</si>
  <si>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</si>
  <si>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</si>
  <si>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</si>
  <si>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</si>
  <si>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</si>
  <si>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</si>
  <si>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</si>
  <si>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</si>
  <si>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</si>
  <si>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</si>
  <si>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</si>
  <si>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</si>
  <si>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</si>
  <si>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</si>
  <si>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</si>
  <si>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</si>
  <si>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</si>
  <si>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</si>
  <si>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</si>
  <si>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</si>
  <si>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</si>
  <si>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</si>
  <si>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</si>
  <si>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</si>
  <si>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</si>
  <si>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</si>
  <si>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</si>
  <si>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</si>
  <si>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</si>
  <si>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</si>
  <si>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</si>
  <si>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</si>
  <si>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</si>
  <si>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</si>
  <si>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</si>
  <si>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</si>
  <si>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</si>
  <si>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</si>
  <si>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</si>
  <si>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</si>
  <si>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</si>
  <si>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</si>
  <si>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</si>
  <si>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</si>
  <si>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</si>
  <si>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</si>
  <si>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</si>
  <si>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</si>
  <si>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</si>
  <si>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</si>
  <si>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</si>
  <si>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</si>
  <si>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</si>
  <si>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</si>
  <si>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</si>
  <si>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</si>
  <si>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</si>
  <si>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</si>
  <si>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</si>
  <si>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</si>
  <si>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</si>
  <si>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</si>
  <si>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</si>
  <si>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</si>
  <si>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</si>
  <si>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</si>
  <si>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</si>
  <si>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</si>
  <si>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</si>
  <si>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</si>
  <si>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</si>
  <si>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</si>
  <si>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</si>
  <si>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</si>
  <si>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</si>
  <si>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</si>
  <si>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</si>
  <si>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</si>
  <si>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</si>
  <si>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</si>
  <si>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</si>
  <si>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</si>
  <si>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</si>
  <si>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</si>
  <si>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</si>
  <si>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</si>
  <si>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</si>
  <si>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</si>
  <si>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</si>
  <si>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</si>
  <si>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</si>
  <si>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</si>
  <si>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</si>
  <si>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</si>
  <si>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</si>
  <si>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</si>
  <si>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</si>
  <si>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</si>
  <si>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</si>
  <si>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</si>
  <si>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</si>
  <si>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</si>
  <si>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</si>
  <si>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</si>
  <si>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</si>
  <si>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</si>
  <si>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</si>
  <si>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</si>
  <si>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</si>
  <si>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</si>
  <si>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</si>
  <si>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</si>
  <si>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</si>
  <si>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</si>
  <si>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</si>
  <si>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</si>
  <si>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</si>
  <si>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</si>
  <si>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</si>
  <si>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</si>
  <si>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</si>
  <si>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</si>
  <si>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</si>
  <si>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</si>
  <si>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</si>
  <si>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</si>
  <si>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</si>
  <si>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</si>
  <si>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</si>
  <si>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</si>
  <si>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</si>
  <si>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</si>
  <si>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</si>
  <si>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</si>
  <si>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</si>
  <si>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</si>
  <si>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</si>
  <si>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</si>
  <si>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</si>
  <si>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</si>
  <si>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</si>
  <si>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</si>
  <si>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</si>
  <si>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</si>
  <si>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</si>
  <si>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</si>
  <si>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</si>
  <si>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</si>
  <si>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</si>
  <si>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</si>
  <si>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</si>
  <si>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</si>
  <si>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</si>
  <si>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</si>
  <si>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</si>
  <si>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</si>
  <si>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</si>
  <si>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</si>
  <si>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</si>
  <si>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</si>
  <si>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</si>
  <si>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</si>
  <si>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</si>
  <si>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</si>
  <si>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</si>
  <si>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</si>
  <si>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</si>
  <si>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</si>
  <si>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</si>
  <si>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</si>
  <si>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</si>
  <si>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</si>
  <si>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</si>
  <si>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</si>
  <si>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</si>
  <si>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</si>
  <si>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</si>
  <si>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</si>
  <si>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</si>
  <si>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</si>
  <si>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</si>
  <si>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</si>
  <si>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</si>
  <si>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</si>
  <si>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</si>
  <si>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</si>
  <si>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</si>
  <si>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</si>
  <si>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</si>
  <si>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</si>
  <si>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</si>
  <si>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</si>
  <si>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</si>
  <si>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</si>
  <si>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</si>
  <si>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</si>
  <si>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</si>
  <si>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</si>
  <si>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</si>
  <si>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</si>
  <si>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</si>
  <si>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</si>
  <si>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</si>
  <si>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</si>
  <si>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</si>
  <si>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</si>
  <si>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</si>
  <si>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</si>
  <si>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</si>
  <si>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</si>
  <si>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</si>
  <si>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</si>
  <si>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</si>
  <si>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</si>
  <si>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</si>
  <si>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</si>
  <si>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</si>
  <si>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</si>
  <si>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</si>
  <si>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</si>
  <si>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</si>
  <si>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</si>
  <si>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</si>
  <si>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</si>
  <si>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</si>
  <si>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</si>
  <si>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</si>
  <si>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</si>
  <si>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</si>
  <si>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</si>
  <si>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</si>
  <si>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</si>
  <si>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</si>
  <si>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</si>
  <si>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</si>
  <si>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</si>
  <si>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</si>
  <si>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</si>
  <si>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</si>
  <si>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</si>
  <si>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</si>
  <si>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</si>
  <si>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</si>
  <si>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</si>
  <si>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</si>
  <si>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</si>
  <si>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</si>
  <si>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</si>
  <si>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</si>
  <si>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</si>
  <si>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</si>
  <si>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</si>
  <si>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</si>
  <si>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</si>
  <si>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</si>
  <si>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</si>
  <si>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</si>
  <si>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</si>
  <si>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</si>
  <si>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</si>
  <si>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</si>
  <si>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</si>
  <si>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</si>
  <si>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</si>
  <si>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</si>
  <si>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</si>
  <si>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</si>
  <si>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</si>
  <si>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</si>
  <si>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</si>
  <si>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</si>
  <si>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</si>
  <si>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</si>
  <si>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</si>
  <si>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</si>
  <si>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</si>
  <si>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</si>
  <si>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</si>
  <si>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</si>
  <si>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</si>
  <si>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</si>
  <si>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</si>
  <si>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</si>
  <si>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</si>
  <si>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</si>
  <si>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</si>
  <si>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</si>
  <si>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</si>
  <si>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</si>
  <si>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</si>
  <si>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</si>
  <si>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</si>
  <si>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</si>
  <si>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</si>
  <si>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</si>
  <si>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</si>
  <si>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</si>
  <si>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</si>
  <si>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</si>
  <si>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</si>
  <si>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</si>
  <si>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</si>
  <si>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</si>
  <si>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</si>
  <si>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</si>
  <si>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</si>
  <si>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</si>
  <si>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</si>
  <si>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</si>
  <si>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</si>
  <si>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</si>
  <si>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</si>
  <si>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</si>
  <si>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</si>
  <si>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</si>
  <si>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</si>
  <si>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</si>
  <si>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</si>
  <si>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</si>
  <si>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</si>
  <si>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</si>
  <si>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</si>
  <si>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</si>
  <si>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</si>
  <si>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</si>
  <si>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</si>
  <si>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</si>
  <si>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</si>
  <si>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</si>
  <si>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</si>
  <si>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</si>
  <si>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</si>
  <si>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</si>
  <si>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</si>
  <si>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</si>
  <si>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</si>
  <si>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</si>
  <si>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</si>
  <si>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</si>
  <si>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</si>
  <si>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</si>
  <si>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</si>
  <si>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</si>
  <si>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</si>
  <si>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</si>
  <si>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</si>
  <si>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</si>
  <si>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</si>
  <si>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</si>
  <si>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</si>
  <si>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</si>
  <si>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</si>
  <si>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</si>
  <si>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</si>
  <si>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</si>
  <si>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</si>
  <si>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</si>
  <si>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</si>
  <si>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</si>
  <si>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</si>
  <si>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</si>
  <si>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</si>
  <si>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</si>
  <si>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</si>
  <si>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</si>
  <si>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</si>
  <si>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</si>
  <si>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</si>
  <si>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</si>
  <si>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</si>
  <si>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</si>
  <si>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</si>
  <si>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</si>
  <si>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</si>
  <si>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</si>
  <si>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</si>
  <si>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</si>
  <si>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</si>
  <si>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</si>
  <si>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</si>
  <si>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</si>
  <si>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</si>
  <si>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</si>
  <si>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</si>
  <si>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</si>
  <si>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</si>
  <si>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</si>
  <si>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</si>
  <si>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</si>
  <si>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</si>
  <si>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</si>
  <si>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</si>
  <si>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</si>
  <si>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</si>
  <si>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</si>
  <si>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</si>
  <si>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</si>
  <si>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</si>
  <si>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</si>
  <si>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</si>
  <si>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</si>
  <si>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</si>
  <si>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</si>
  <si>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</si>
  <si>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</si>
  <si>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</si>
  <si>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</si>
  <si>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</si>
  <si>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</si>
  <si>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</si>
  <si>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</si>
  <si>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</si>
  <si>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</si>
  <si>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</si>
  <si>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</si>
  <si>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</si>
  <si>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</si>
  <si>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</si>
  <si>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</si>
  <si>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</si>
  <si>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</si>
  <si>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</si>
  <si>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</si>
  <si>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</si>
  <si>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</si>
  <si>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</si>
  <si>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</si>
  <si>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</si>
  <si>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</si>
  <si>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</si>
  <si>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</si>
  <si>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</si>
  <si>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</si>
  <si>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</si>
  <si>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</si>
  <si>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</si>
  <si>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</si>
  <si>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</si>
  <si>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</si>
  <si>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</si>
  <si>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</si>
  <si>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</si>
  <si>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</si>
  <si>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</si>
  <si>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</si>
  <si>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</si>
  <si>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</si>
  <si>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</si>
  <si>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</si>
  <si>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</si>
  <si>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</si>
  <si>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</si>
  <si>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</si>
  <si>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</si>
  <si>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</si>
  <si>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</si>
  <si>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</si>
  <si>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</si>
  <si>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</si>
  <si>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</si>
  <si>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</si>
  <si>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</si>
  <si>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</si>
  <si>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</si>
  <si>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</si>
  <si>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</si>
  <si>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</si>
  <si>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</si>
  <si>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</si>
  <si>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</si>
  <si>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</si>
  <si>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</si>
  <si>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</si>
  <si>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</si>
  <si>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</si>
  <si>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</si>
  <si>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</si>
  <si>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</si>
  <si>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</si>
  <si>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</si>
  <si>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</si>
  <si>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</si>
  <si>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</si>
  <si>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</si>
  <si>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</si>
  <si>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</si>
  <si>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</si>
  <si>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</si>
  <si>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</si>
  <si>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</si>
  <si>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</si>
  <si>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</si>
  <si>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</si>
  <si>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</si>
  <si>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</si>
  <si>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</si>
  <si>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</si>
  <si>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</si>
  <si>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</si>
  <si>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</si>
  <si>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</si>
  <si>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</si>
  <si>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</si>
  <si>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</si>
  <si>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</si>
  <si>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</si>
  <si>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</si>
  <si>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</si>
  <si>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</si>
  <si>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</si>
  <si>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</si>
  <si>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</si>
  <si>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</si>
  <si>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</si>
  <si>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</si>
  <si>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</si>
  <si>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</si>
  <si>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</si>
  <si>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</si>
  <si>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</si>
  <si>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</si>
  <si>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</si>
  <si>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</si>
  <si>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</si>
  <si>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</si>
  <si>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</si>
  <si>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</si>
  <si>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</si>
  <si>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</si>
  <si>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</si>
  <si>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</si>
  <si>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</si>
  <si>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</si>
  <si>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</si>
  <si>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</si>
  <si>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</si>
  <si>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</si>
  <si>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</si>
  <si>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</si>
  <si>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</si>
  <si>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</si>
  <si>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</si>
  <si>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</si>
  <si>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</si>
  <si>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</si>
  <si>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</si>
  <si>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</si>
  <si>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</si>
  <si>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</si>
  <si>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</si>
  <si>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</si>
  <si>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</si>
  <si>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</si>
  <si>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</si>
  <si>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</si>
  <si>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</si>
  <si>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</si>
  <si>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</si>
  <si>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</si>
  <si>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</si>
  <si>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</si>
  <si>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</si>
  <si>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</si>
  <si>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</si>
  <si>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</si>
  <si>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</si>
  <si>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</si>
  <si>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</si>
  <si>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</si>
  <si>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</si>
  <si>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</si>
  <si>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</si>
  <si>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</si>
  <si>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</si>
  <si>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</si>
  <si>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</si>
  <si>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</si>
  <si>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</si>
  <si>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</si>
  <si>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</si>
  <si>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</si>
  <si>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</si>
  <si>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</si>
  <si>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</si>
  <si>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</si>
  <si>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</si>
  <si>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</si>
  <si>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</si>
  <si>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</si>
  <si>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</si>
  <si>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</si>
  <si>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</si>
  <si>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</si>
  <si>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</si>
  <si>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</si>
  <si>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</si>
  <si>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</si>
  <si>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</si>
  <si>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</si>
  <si>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</si>
  <si>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</si>
  <si>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</si>
  <si>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</si>
  <si>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</si>
  <si>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</si>
  <si>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</si>
  <si>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</si>
  <si>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</si>
  <si>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</si>
  <si>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</si>
  <si>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</si>
  <si>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</si>
  <si>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</si>
  <si>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</si>
  <si>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</si>
  <si>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</si>
  <si>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</si>
  <si>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</si>
  <si>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</si>
  <si>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</si>
  <si>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</si>
  <si>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</si>
  <si>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</si>
  <si>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</si>
  <si>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</si>
  <si>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</si>
  <si>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</si>
  <si>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</si>
  <si>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</si>
  <si>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</si>
  <si>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</si>
  <si>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</si>
  <si>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</si>
  <si>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</si>
  <si>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</si>
  <si>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</si>
  <si>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</si>
  <si>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</si>
  <si>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</si>
  <si>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</si>
  <si>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</si>
  <si>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</si>
  <si>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</si>
  <si>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</si>
  <si>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</si>
  <si>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</si>
  <si>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</si>
  <si>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</si>
  <si>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</si>
  <si>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</si>
  <si>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</si>
  <si>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</si>
  <si>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</si>
  <si>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</si>
  <si>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</si>
  <si>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</si>
  <si>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</si>
  <si>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</si>
  <si>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</si>
  <si>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</si>
  <si>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</si>
  <si>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</si>
  <si>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</si>
  <si>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</si>
  <si>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</si>
  <si>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</si>
  <si>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</si>
  <si>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</si>
  <si>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</si>
  <si>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</si>
  <si>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</si>
  <si>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</si>
  <si>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</si>
  <si>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</si>
  <si>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</si>
  <si>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</si>
  <si>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</si>
  <si>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</si>
  <si>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</si>
  <si>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</si>
  <si>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</si>
  <si>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</si>
  <si>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</si>
  <si>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</si>
  <si>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</si>
  <si>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</si>
  <si>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</si>
  <si>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</si>
  <si>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</si>
  <si>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</si>
  <si>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</si>
  <si>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</si>
  <si>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</si>
  <si>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</si>
  <si>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</si>
  <si>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</si>
  <si>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</si>
  <si>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</si>
  <si>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</si>
  <si>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</si>
  <si>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</si>
  <si>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</si>
  <si>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</si>
  <si>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</si>
  <si>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</si>
  <si>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</si>
  <si>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</si>
  <si>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</si>
  <si>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</si>
  <si>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</si>
  <si>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</si>
  <si>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</si>
  <si>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</si>
  <si>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</si>
  <si>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</si>
  <si>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</si>
  <si>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</si>
  <si>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</si>
  <si>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</si>
  <si>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</si>
  <si>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</si>
  <si>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</si>
  <si>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</si>
  <si>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</si>
  <si>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</si>
  <si>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</si>
  <si>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</si>
  <si>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</si>
  <si>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</si>
  <si>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</si>
  <si>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</si>
  <si>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</si>
  <si>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</si>
  <si>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</si>
  <si>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</si>
  <si>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</si>
  <si>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</si>
  <si>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</si>
  <si>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</si>
  <si>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</si>
  <si>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</si>
  <si>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</si>
  <si>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</si>
  <si>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</si>
  <si>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</si>
  <si>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</si>
  <si>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</si>
  <si>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</si>
  <si>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</si>
  <si>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</si>
  <si>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</si>
  <si>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</si>
  <si>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</si>
  <si>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</si>
  <si>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</si>
  <si>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</si>
  <si>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</si>
  <si>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</si>
  <si>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</si>
  <si>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</si>
  <si>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</si>
  <si>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</si>
  <si>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</si>
  <si>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</si>
  <si>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</si>
  <si>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</si>
  <si>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</si>
  <si>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</si>
  <si>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</si>
  <si>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</si>
  <si>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</si>
  <si>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</si>
  <si>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</si>
  <si>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</si>
  <si>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</si>
  <si>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</si>
  <si>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</si>
  <si>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</si>
  <si>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</si>
  <si>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</si>
  <si>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</si>
  <si>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</si>
  <si>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</si>
  <si>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</si>
  <si>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</si>
  <si>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</si>
  <si>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</si>
  <si>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</si>
  <si>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</si>
  <si>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</si>
  <si>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</si>
  <si>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</si>
  <si>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</si>
  <si>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</si>
  <si>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</si>
  <si>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</si>
  <si>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</si>
  <si>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</si>
  <si>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</si>
  <si>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</si>
  <si>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</si>
  <si>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</si>
  <si>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</si>
  <si>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</si>
  <si>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</si>
  <si>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</si>
  <si>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</si>
  <si>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</si>
  <si>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</si>
  <si>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</si>
  <si>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</si>
  <si>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</si>
  <si>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</si>
  <si>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</si>
  <si>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</si>
  <si>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</si>
  <si>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</si>
  <si>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</si>
  <si>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</si>
  <si>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</si>
  <si>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</si>
  <si>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</si>
  <si>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</si>
  <si>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</si>
  <si>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</si>
  <si>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</si>
  <si>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</si>
  <si>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</si>
  <si>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</si>
  <si>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</si>
  <si>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</si>
  <si>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</si>
  <si>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</si>
  <si>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</si>
  <si>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</si>
  <si>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</si>
  <si>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</si>
  <si>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</si>
  <si>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</si>
  <si>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</si>
  <si>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</si>
  <si>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</si>
  <si>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</si>
  <si>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</si>
  <si>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</si>
  <si>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</si>
  <si>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</si>
  <si>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</si>
  <si>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</si>
  <si>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</si>
  <si>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</si>
  <si>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</si>
  <si>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</si>
  <si>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</si>
  <si>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</si>
  <si>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</si>
  <si>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</si>
  <si>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</si>
  <si>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</si>
  <si>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</si>
  <si>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</si>
  <si>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</si>
  <si>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</si>
  <si>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</si>
  <si>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</si>
  <si>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</si>
  <si>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</si>
  <si>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</si>
  <si>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</si>
  <si>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</si>
  <si>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</si>
  <si>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</si>
  <si>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</si>
  <si>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</si>
  <si>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</si>
  <si>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</si>
  <si>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</si>
  <si>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</si>
  <si>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</si>
  <si>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</si>
  <si>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</si>
  <si>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</si>
  <si>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</si>
  <si>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</si>
  <si>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</si>
  <si>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</si>
  <si>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</si>
  <si>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</si>
  <si>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</si>
  <si>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</si>
  <si>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</si>
  <si>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</si>
  <si>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</si>
  <si>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</si>
  <si>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</si>
  <si>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</si>
  <si>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</si>
  <si>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</si>
  <si>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</si>
  <si>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</si>
  <si>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</si>
  <si>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</si>
  <si>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</si>
  <si>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</si>
  <si>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</si>
  <si>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</si>
  <si>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</si>
  <si>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</si>
  <si>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</si>
  <si>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</si>
  <si>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</si>
  <si>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</si>
  <si>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</si>
  <si>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</si>
  <si>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</si>
  <si>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</si>
  <si>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</si>
  <si>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</si>
  <si>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</si>
  <si>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</si>
  <si>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</si>
  <si>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</si>
  <si>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</si>
  <si>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</si>
  <si>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</si>
  <si>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</si>
  <si>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</si>
  <si>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</si>
  <si>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</si>
  <si>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</si>
  <si>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</si>
  <si>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</si>
  <si>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</si>
  <si>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</si>
  <si>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</si>
  <si>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</si>
  <si>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</si>
  <si>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</si>
  <si>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</si>
  <si>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</si>
  <si>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</si>
  <si>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</si>
  <si>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</si>
  <si>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</si>
  <si>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</si>
  <si>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</si>
  <si>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</si>
  <si>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</si>
  <si>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</si>
  <si>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</si>
  <si>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</si>
  <si>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</si>
  <si>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</si>
  <si>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</si>
  <si>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</si>
  <si>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</si>
  <si>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</si>
  <si>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</si>
  <si>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</si>
  <si>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</si>
  <si>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</si>
  <si>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</si>
  <si>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</si>
  <si>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</si>
  <si>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</si>
  <si>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</si>
  <si>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</si>
  <si>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</si>
  <si>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</si>
  <si>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</si>
  <si>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</si>
  <si>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</si>
  <si>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</si>
  <si>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</si>
  <si>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</si>
  <si>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</si>
  <si>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</si>
  <si>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</si>
  <si>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</si>
  <si>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</si>
  <si>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</si>
  <si>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</si>
  <si>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</si>
  <si>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</si>
  <si>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</si>
  <si>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</si>
  <si>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</si>
  <si>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</si>
  <si>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</si>
  <si>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</si>
  <si>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</si>
  <si>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</si>
  <si>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</si>
  <si>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</si>
  <si>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</si>
  <si>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</si>
  <si>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</si>
  <si>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</si>
  <si>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</si>
  <si>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</si>
  <si>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</si>
  <si>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</si>
  <si>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</si>
  <si>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</si>
  <si>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</si>
  <si>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</si>
  <si>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</si>
  <si>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</si>
  <si>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</si>
  <si>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</si>
  <si>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</si>
  <si>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</si>
  <si>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</si>
  <si>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</si>
  <si>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</si>
  <si>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</si>
  <si>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</si>
  <si>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</si>
  <si>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</si>
  <si>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</si>
  <si>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</si>
  <si>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</si>
  <si>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</si>
  <si>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</si>
  <si>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</si>
  <si>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</si>
  <si>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</si>
  <si>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</si>
  <si>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</si>
  <si>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</si>
  <si>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</si>
  <si>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</si>
  <si>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</si>
  <si>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</si>
  <si>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</si>
  <si>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</si>
  <si>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</si>
  <si>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</si>
  <si>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</si>
  <si>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</si>
  <si>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</si>
  <si>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</si>
  <si>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</si>
  <si>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</si>
  <si>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</si>
  <si>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</si>
  <si>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</si>
  <si>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</si>
  <si>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</si>
  <si>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</si>
  <si>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</si>
  <si>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</si>
  <si>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</si>
  <si>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</si>
  <si>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</si>
  <si>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</si>
  <si>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</si>
  <si>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</si>
  <si>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</si>
  <si>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</si>
  <si>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</si>
  <si>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</si>
  <si>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</si>
  <si>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</si>
  <si>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</si>
  <si>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</si>
  <si>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</si>
  <si>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</si>
  <si>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</si>
  <si>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</si>
  <si>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</si>
  <si>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</si>
  <si>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</si>
  <si>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</si>
  <si>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</si>
  <si>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</si>
  <si>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</si>
  <si>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</si>
  <si>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</si>
  <si>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</si>
  <si>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</si>
  <si>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</si>
  <si>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</si>
  <si>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</si>
  <si>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</si>
  <si>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</si>
  <si>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</si>
  <si>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</si>
  <si>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</si>
  <si>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</si>
  <si>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</si>
  <si>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</si>
  <si>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</si>
  <si>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</si>
  <si>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</si>
  <si>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</si>
  <si>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</si>
  <si>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</si>
  <si>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</si>
  <si>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</si>
  <si>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</si>
  <si>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</si>
  <si>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</si>
  <si>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</si>
  <si>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</si>
  <si>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</si>
  <si>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</si>
  <si>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</si>
  <si>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</si>
  <si>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</si>
  <si>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</si>
  <si>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</si>
  <si>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</si>
  <si>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</si>
  <si>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</si>
  <si>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</si>
  <si>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</si>
  <si>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</si>
  <si>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</si>
  <si>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</si>
  <si>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</si>
  <si>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</si>
  <si>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</si>
  <si>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</si>
  <si>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</si>
  <si>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</si>
  <si>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</si>
  <si>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</si>
  <si>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</si>
  <si>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</si>
  <si>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</si>
  <si>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</si>
  <si>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</si>
  <si>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</si>
  <si>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</si>
  <si>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</si>
  <si>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</si>
  <si>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</si>
  <si>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</si>
  <si>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</si>
  <si>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</si>
  <si>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</si>
  <si>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</si>
  <si>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</si>
  <si>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</si>
  <si>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</si>
  <si>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</si>
  <si>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</si>
  <si>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</si>
  <si>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</si>
  <si>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</si>
  <si>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</si>
  <si>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</si>
  <si>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</si>
  <si>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</si>
  <si>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</si>
  <si>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</si>
  <si>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</si>
  <si>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</si>
  <si>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</si>
  <si>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</si>
  <si>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</si>
  <si>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</si>
  <si>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</si>
  <si>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</si>
  <si>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</si>
  <si>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</si>
  <si>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</si>
  <si>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</si>
  <si>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</si>
  <si>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</si>
  <si>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</si>
  <si>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</si>
  <si>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</si>
  <si>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</si>
  <si>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</si>
  <si>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</si>
  <si>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</si>
  <si>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</si>
  <si>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</si>
  <si>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</si>
  <si>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</si>
  <si>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</si>
  <si>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</si>
  <si>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</si>
  <si>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</si>
  <si>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</si>
  <si>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</si>
  <si>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</si>
  <si>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</si>
  <si>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</si>
  <si>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</si>
  <si>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</si>
  <si>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</si>
  <si>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</si>
  <si>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</si>
  <si>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</si>
  <si>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</si>
  <si>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</si>
  <si>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</si>
  <si>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</si>
  <si>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</si>
  <si>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</si>
  <si>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</si>
  <si>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</si>
  <si>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</si>
  <si>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</si>
  <si>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</si>
  <si>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</si>
  <si>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</si>
  <si>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</si>
  <si>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</si>
  <si>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</si>
  <si>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</si>
  <si>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</si>
  <si>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</si>
  <si>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</si>
  <si>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</si>
  <si>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</si>
  <si>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</si>
  <si>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</si>
  <si>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</si>
  <si>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</si>
  <si>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</si>
  <si>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</si>
  <si>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</si>
  <si>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</si>
  <si>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</si>
  <si>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</si>
  <si>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</si>
  <si>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</si>
  <si>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</si>
  <si>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</si>
  <si>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</si>
  <si>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</si>
  <si>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</si>
  <si>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</si>
  <si>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</si>
  <si>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</si>
  <si>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</si>
  <si>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</si>
  <si>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</si>
  <si>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</si>
  <si>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</si>
  <si>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</si>
  <si>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</si>
  <si>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</si>
  <si>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</si>
  <si>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</si>
  <si>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</si>
  <si>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</si>
  <si>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</si>
  <si>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</si>
  <si>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</si>
  <si>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</si>
  <si>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</si>
  <si>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</si>
  <si>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</si>
  <si>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</si>
  <si>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</si>
  <si>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</si>
  <si>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</si>
  <si>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</si>
  <si>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</si>
  <si>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</si>
  <si>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</si>
  <si>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</si>
  <si>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</si>
  <si>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</si>
  <si>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</si>
  <si>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</si>
  <si>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</si>
  <si>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</si>
  <si>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</si>
  <si>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</si>
  <si>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</si>
  <si>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</si>
  <si>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</si>
  <si>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</si>
  <si>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</si>
  <si>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</si>
  <si>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</si>
  <si>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</si>
  <si>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</si>
  <si>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</si>
  <si>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</si>
  <si>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</si>
  <si>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</si>
  <si>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</si>
  <si>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</si>
  <si>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</si>
  <si>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</si>
  <si>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</si>
  <si>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</si>
  <si>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</si>
  <si>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</si>
  <si>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</si>
  <si>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</si>
  <si>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</si>
  <si>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</si>
  <si>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</si>
  <si>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</si>
  <si>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</si>
  <si>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</si>
  <si>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</si>
  <si>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</si>
  <si>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</si>
  <si>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</si>
  <si>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</si>
  <si>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</si>
  <si>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</si>
  <si>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</si>
  <si>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</si>
  <si>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</si>
  <si>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</si>
  <si>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</si>
  <si>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</si>
  <si>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</si>
  <si>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</si>
  <si>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</si>
  <si>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</si>
  <si>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</si>
  <si>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</si>
  <si>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</si>
  <si>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</si>
  <si>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</si>
  <si>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</si>
  <si>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</si>
  <si>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</si>
  <si>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</si>
  <si>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</si>
  <si>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</si>
  <si>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</si>
  <si>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</si>
  <si>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</si>
  <si>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</si>
  <si>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</si>
  <si>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</si>
  <si>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</si>
  <si>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</si>
  <si>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</si>
  <si>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</si>
  <si>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</si>
  <si>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</si>
  <si>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</si>
  <si>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</si>
  <si>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</si>
  <si>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</si>
  <si>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</si>
  <si>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</si>
  <si>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</si>
  <si>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</si>
  <si>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</si>
  <si>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</si>
  <si>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</si>
  <si>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</si>
  <si>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</si>
  <si>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</si>
  <si>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</si>
  <si>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</si>
  <si>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</si>
  <si>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</si>
  <si>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</si>
  <si>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</si>
  <si>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</si>
  <si>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</si>
  <si>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</si>
  <si>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</si>
  <si>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</si>
  <si>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</si>
  <si>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</si>
  <si>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</si>
  <si>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</si>
  <si>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</si>
  <si>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</si>
  <si>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</si>
  <si>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</si>
  <si>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</si>
  <si>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</si>
  <si>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</si>
  <si>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</si>
  <si>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</si>
  <si>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</si>
  <si>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</si>
  <si>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</si>
  <si>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</si>
  <si>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</si>
  <si>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</si>
  <si>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</si>
  <si>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</si>
  <si>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</si>
  <si>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</si>
  <si>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</si>
  <si>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</si>
  <si>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</si>
  <si>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</si>
  <si>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</si>
  <si>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</si>
  <si>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</si>
  <si>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</si>
  <si>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</si>
  <si>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</si>
  <si>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</si>
  <si>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</si>
  <si>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</si>
  <si>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</si>
  <si>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</si>
  <si>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</si>
  <si>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</si>
  <si>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</si>
  <si>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</si>
  <si>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</si>
  <si>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</si>
  <si>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</si>
  <si>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</si>
  <si>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</si>
  <si>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</si>
  <si>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</si>
  <si>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</si>
  <si>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</si>
  <si>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</si>
  <si>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</si>
  <si>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</si>
  <si>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</si>
  <si>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</si>
  <si>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</si>
  <si>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</si>
  <si>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</si>
  <si>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</si>
  <si>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</si>
  <si>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</si>
  <si>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</si>
  <si>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</si>
  <si>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</si>
  <si>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</si>
  <si>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</si>
  <si>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</si>
  <si>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</si>
  <si>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</si>
  <si>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</si>
  <si>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</si>
  <si>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</si>
  <si>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</si>
  <si>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</si>
  <si>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</si>
  <si>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</si>
  <si>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</si>
  <si>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</si>
  <si>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</si>
  <si>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</si>
  <si>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</si>
  <si>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</si>
  <si>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</si>
  <si>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</si>
  <si>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</si>
  <si>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</si>
  <si>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</si>
  <si>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</si>
  <si>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</si>
  <si>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</si>
  <si>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</si>
  <si>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</si>
  <si>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</si>
  <si>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</si>
  <si>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</si>
  <si>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</si>
  <si>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</si>
  <si>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</si>
  <si>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</si>
  <si>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</si>
  <si>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</si>
  <si>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</si>
  <si>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</si>
  <si>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</si>
  <si>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</si>
  <si>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</si>
  <si>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</si>
  <si>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</si>
  <si>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</si>
  <si>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</si>
  <si>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</si>
  <si>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</si>
  <si>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</si>
  <si>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</si>
  <si>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</si>
  <si>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</si>
  <si>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</si>
  <si>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</si>
  <si>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</si>
  <si>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</si>
  <si>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</si>
  <si>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</si>
  <si>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</si>
  <si>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</si>
  <si>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</si>
  <si>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</si>
  <si>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</si>
  <si>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</si>
  <si>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</si>
  <si>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</si>
  <si>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</si>
  <si>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</si>
  <si>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</si>
  <si>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</si>
  <si>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</si>
  <si>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</si>
  <si>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</si>
  <si>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</si>
  <si>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</si>
  <si>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</si>
  <si>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</si>
  <si>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</si>
  <si>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</si>
  <si>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</si>
  <si>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</si>
  <si>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</si>
  <si>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</si>
  <si>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</si>
  <si>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</si>
  <si>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</si>
  <si>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</si>
  <si>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</si>
  <si>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</si>
  <si>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</si>
  <si>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</si>
  <si>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</si>
  <si>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</si>
  <si>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</si>
  <si>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</si>
  <si>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</si>
  <si>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</si>
  <si>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</si>
  <si>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</si>
  <si>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</si>
  <si>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</si>
  <si>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</si>
  <si>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</si>
  <si>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</si>
  <si>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</si>
  <si>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</si>
  <si>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</si>
  <si>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</si>
  <si>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</si>
  <si>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</si>
  <si>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</si>
  <si>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</si>
  <si>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</si>
  <si>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</si>
  <si>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</si>
  <si>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</si>
  <si>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</si>
  <si>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</si>
  <si>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</si>
  <si>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</si>
  <si>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</si>
  <si>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</si>
  <si>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</si>
  <si>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</si>
  <si>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</si>
  <si>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</si>
  <si>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</si>
  <si>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</si>
  <si>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</si>
  <si>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</si>
  <si>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</si>
  <si>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</si>
  <si>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</si>
  <si>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</si>
  <si>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</si>
  <si>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</si>
  <si>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</si>
  <si>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</si>
  <si>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</si>
  <si>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</si>
  <si>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</si>
  <si>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</si>
  <si>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</si>
  <si>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</si>
  <si>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</si>
  <si>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</si>
  <si>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</si>
  <si>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</si>
  <si>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</si>
  <si>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</si>
  <si>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</si>
  <si>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</si>
  <si>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</si>
  <si>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</si>
  <si>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</si>
  <si>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</si>
  <si>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</si>
  <si>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</si>
  <si>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</si>
  <si>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</si>
  <si>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</si>
  <si>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</si>
  <si>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</si>
  <si>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</si>
  <si>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</si>
  <si>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</si>
  <si>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</si>
  <si>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</si>
  <si>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</si>
  <si>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</si>
  <si>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</si>
  <si>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</si>
  <si>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</si>
  <si>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</si>
  <si>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</si>
  <si>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</si>
  <si>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</si>
  <si>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</si>
  <si>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</si>
  <si>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</si>
  <si>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</si>
  <si>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</si>
  <si>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</si>
  <si>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</si>
  <si>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</si>
  <si>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</si>
  <si>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</si>
  <si>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</si>
  <si>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</si>
  <si>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</si>
  <si>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</si>
  <si>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</si>
  <si>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</si>
  <si>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</si>
  <si>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</si>
  <si>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</si>
  <si>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</si>
  <si>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</si>
  <si>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</si>
  <si>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</si>
  <si>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</si>
  <si>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</si>
  <si>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</si>
  <si>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</si>
  <si>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</si>
  <si>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</si>
  <si>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</si>
  <si>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</si>
  <si>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</si>
  <si>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</si>
  <si>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</si>
  <si>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</si>
  <si>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</si>
  <si>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</si>
  <si>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</si>
  <si>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</si>
  <si>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</si>
  <si>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</si>
  <si>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</si>
  <si>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</si>
  <si>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</si>
  <si>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</si>
  <si>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</si>
  <si>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</si>
  <si>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</si>
  <si>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</si>
  <si>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</si>
  <si>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</si>
  <si>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</si>
  <si>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</si>
  <si>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</si>
  <si>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</si>
  <si>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</si>
  <si>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</si>
  <si>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</si>
  <si>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</si>
  <si>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</si>
  <si>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</si>
  <si>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</si>
  <si>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</si>
  <si>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</si>
  <si>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</si>
  <si>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</si>
  <si>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</si>
  <si>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</si>
  <si>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</si>
  <si>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</si>
  <si>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</si>
  <si>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</si>
  <si>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</si>
  <si>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</si>
  <si>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</si>
  <si>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</si>
  <si>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</si>
  <si>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</si>
  <si>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</si>
  <si>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</si>
  <si>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</si>
  <si>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</si>
  <si>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</si>
  <si>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</si>
  <si>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</si>
  <si>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</si>
  <si>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</si>
  <si>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</si>
  <si>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</si>
  <si>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</si>
  <si>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</si>
  <si>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</si>
  <si>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</si>
  <si>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</si>
  <si>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</si>
  <si>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</si>
  <si>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</si>
  <si>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</si>
  <si>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</si>
  <si>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</si>
  <si>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</si>
  <si>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</si>
  <si>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</si>
  <si>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</si>
  <si>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</si>
  <si>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</si>
  <si>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</si>
  <si>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</si>
  <si>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</si>
  <si>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</si>
  <si>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</si>
  <si>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</si>
  <si>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</si>
  <si>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</si>
  <si>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</si>
  <si>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</si>
  <si>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</si>
  <si>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</si>
  <si>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</si>
  <si>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</si>
  <si>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</si>
  <si>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</si>
  <si>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</si>
  <si>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</si>
  <si>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</si>
  <si>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</si>
  <si>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</si>
  <si>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</si>
  <si>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</si>
  <si>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</si>
  <si>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</si>
  <si>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</si>
  <si>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</si>
  <si>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</si>
  <si>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</si>
  <si>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</si>
  <si>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</si>
  <si>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</si>
  <si>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</si>
  <si>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</si>
  <si>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</si>
  <si>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</si>
  <si>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</si>
  <si>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</si>
  <si>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</si>
  <si>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</si>
  <si>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</si>
  <si>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</si>
  <si>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</si>
  <si>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</si>
  <si>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</si>
  <si>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</si>
  <si>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</si>
  <si>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</si>
  <si>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</si>
  <si>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</si>
  <si>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</si>
  <si>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</si>
  <si>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</si>
  <si>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</si>
  <si>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</si>
  <si>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</si>
  <si>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</si>
  <si>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</si>
  <si>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</si>
  <si>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</si>
  <si>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</si>
  <si>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</si>
  <si>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</si>
  <si>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</si>
  <si>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</si>
  <si>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</si>
  <si>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</si>
  <si>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</si>
  <si>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</si>
  <si>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</si>
  <si>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</si>
  <si>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</si>
  <si>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</si>
  <si>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</si>
  <si>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</si>
  <si>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</si>
  <si>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</si>
  <si>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</si>
  <si>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</si>
  <si>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</si>
  <si>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</si>
  <si>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</si>
  <si>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</si>
  <si>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</si>
  <si>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</si>
  <si>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</si>
  <si>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</si>
  <si>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</si>
  <si>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</si>
  <si>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</si>
  <si>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</si>
  <si>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</si>
  <si>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</si>
  <si>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</si>
  <si>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</si>
  <si>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</si>
  <si>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</si>
  <si>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</si>
  <si>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</si>
  <si>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</si>
  <si>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</si>
  <si>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</si>
  <si>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</si>
  <si>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</si>
  <si>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</si>
  <si>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</si>
  <si>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</si>
  <si>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</si>
  <si>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</si>
  <si>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</si>
  <si>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</si>
  <si>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</si>
  <si>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</si>
  <si>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</si>
  <si>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</si>
  <si>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</si>
  <si>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</si>
  <si>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</si>
  <si>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</si>
  <si>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</si>
  <si>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</si>
  <si>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</si>
  <si>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</si>
  <si>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</si>
  <si>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</si>
  <si>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</si>
  <si>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</si>
  <si>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</si>
  <si>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</si>
  <si>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</si>
  <si>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</si>
  <si>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</si>
  <si>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</si>
  <si>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</si>
  <si>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</si>
  <si>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</si>
  <si>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</si>
  <si>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</si>
  <si>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</si>
  <si>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</si>
  <si>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</si>
  <si>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</si>
  <si>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</si>
  <si>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</si>
  <si>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</si>
  <si>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</si>
  <si>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</si>
  <si>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</si>
  <si>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</si>
  <si>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</si>
  <si>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</si>
  <si>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</si>
  <si>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</si>
  <si>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</si>
  <si>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</si>
  <si>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</si>
  <si>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</si>
  <si>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</si>
  <si>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</si>
  <si>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</si>
  <si>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</si>
  <si>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</si>
  <si>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</si>
  <si>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</si>
  <si>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</si>
  <si>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</si>
  <si>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</si>
  <si>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</si>
  <si>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</si>
  <si>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</si>
  <si>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</si>
  <si>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</si>
  <si>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</si>
  <si>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</si>
  <si>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</si>
  <si>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</si>
  <si>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</si>
  <si>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</si>
  <si>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</si>
  <si>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</si>
  <si>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</si>
  <si>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</si>
  <si>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</si>
  <si>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</si>
  <si>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</si>
  <si>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</si>
  <si>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</si>
  <si>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</si>
  <si>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</si>
  <si>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</si>
  <si>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</si>
  <si>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</si>
  <si>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</si>
  <si>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</si>
  <si>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</si>
  <si>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</si>
  <si>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</si>
  <si>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</si>
  <si>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</si>
  <si>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</si>
  <si>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</si>
  <si>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</si>
  <si>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</si>
  <si>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</si>
  <si>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</si>
  <si>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</si>
  <si>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</si>
  <si>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</si>
  <si>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</si>
  <si>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</si>
  <si>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</si>
  <si>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</si>
  <si>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</si>
  <si>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</si>
  <si>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</si>
  <si>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</si>
  <si>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</si>
  <si>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</si>
  <si>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</si>
  <si>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</si>
  <si>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</si>
  <si>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</si>
  <si>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</si>
  <si>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</si>
  <si>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</si>
  <si>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</si>
  <si>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</si>
  <si>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</si>
  <si>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</si>
  <si>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</si>
  <si>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</si>
  <si>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</si>
  <si>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</si>
  <si>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</si>
  <si>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</si>
  <si>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</si>
  <si>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</si>
  <si>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</si>
  <si>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</si>
  <si>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</si>
  <si>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</si>
  <si>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</si>
  <si>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</si>
  <si>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</si>
  <si>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</si>
  <si>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</si>
  <si>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</si>
  <si>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</si>
  <si>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</si>
  <si>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</si>
  <si>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</si>
  <si>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</si>
  <si>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</si>
  <si>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</si>
  <si>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</si>
  <si>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</si>
  <si>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</si>
  <si>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</si>
  <si>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</si>
  <si>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</si>
  <si>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</si>
  <si>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</si>
  <si>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</si>
  <si>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</si>
  <si>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</si>
  <si>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</si>
  <si>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</si>
  <si>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</si>
  <si>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</si>
  <si>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</si>
  <si>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</si>
  <si>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</si>
  <si>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</si>
  <si>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</si>
  <si>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</si>
  <si>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</si>
  <si>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</si>
  <si>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</si>
  <si>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</si>
  <si>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</si>
  <si>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</si>
  <si>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</si>
  <si>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</si>
  <si>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</si>
  <si>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</si>
  <si>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</si>
  <si>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</si>
  <si>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</si>
  <si>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</si>
  <si>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</si>
  <si>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</si>
  <si>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</si>
  <si>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</si>
  <si>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</si>
  <si>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</si>
  <si>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</si>
  <si>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</si>
  <si>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</si>
  <si>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</si>
  <si>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</si>
  <si>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</si>
  <si>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</si>
  <si>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</si>
  <si>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</si>
  <si>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</si>
  <si>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</si>
  <si>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</si>
  <si>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</si>
  <si>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</si>
  <si>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</si>
  <si>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</si>
  <si>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</si>
  <si>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</si>
  <si>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</si>
  <si>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</si>
  <si>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</si>
  <si>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</si>
  <si>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</si>
  <si>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</si>
  <si>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</si>
  <si>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</si>
  <si>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</si>
  <si>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</si>
  <si>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</si>
  <si>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</si>
  <si>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</si>
  <si>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</si>
  <si>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</si>
  <si>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</si>
  <si>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</si>
  <si>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</si>
  <si>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</si>
  <si>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</si>
  <si>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</si>
  <si>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</si>
  <si>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</si>
  <si>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</si>
  <si>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</si>
  <si>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</si>
  <si>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</si>
  <si>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</si>
  <si>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</si>
  <si>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</si>
  <si>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</si>
  <si>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</si>
  <si>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</si>
  <si>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</si>
  <si>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</si>
  <si>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</si>
  <si>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</si>
  <si>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</si>
  <si>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</si>
  <si>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</si>
  <si>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</si>
  <si>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</si>
  <si>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</si>
  <si>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</si>
  <si>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</si>
  <si>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</si>
  <si>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</si>
  <si>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</si>
  <si>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</si>
  <si>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</si>
  <si>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</si>
  <si>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</si>
  <si>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</si>
  <si>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</si>
  <si>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</si>
  <si>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</si>
  <si>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</si>
  <si>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</si>
  <si>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</si>
  <si>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</si>
  <si>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</si>
  <si>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</si>
  <si>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</si>
  <si>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</si>
  <si>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</si>
  <si>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</si>
  <si>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</si>
  <si>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</si>
  <si>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</si>
  <si>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</si>
  <si>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</si>
  <si>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</si>
  <si>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</si>
  <si>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</si>
  <si>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</si>
  <si>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</si>
  <si>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</si>
  <si>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</si>
  <si>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</si>
  <si>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</si>
  <si>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</si>
  <si>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</si>
  <si>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</si>
  <si>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</si>
  <si>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</si>
  <si>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</si>
  <si>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</si>
  <si>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</si>
  <si>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</si>
  <si>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</si>
  <si>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</si>
  <si>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</si>
  <si>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</si>
  <si>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</si>
  <si>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</si>
  <si>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</si>
  <si>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</si>
  <si>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</si>
  <si>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</si>
  <si>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</si>
  <si>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</si>
  <si>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</si>
  <si>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</si>
  <si>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</si>
  <si>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</si>
  <si>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</si>
  <si>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</si>
  <si>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</si>
  <si>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</si>
  <si>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</si>
  <si>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</si>
  <si>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</si>
  <si>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</si>
  <si>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</si>
  <si>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</si>
  <si>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</si>
  <si>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</si>
  <si>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</si>
  <si>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</si>
  <si>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</si>
  <si>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</si>
  <si>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</si>
  <si>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</si>
  <si>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</si>
  <si>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</si>
  <si>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</si>
  <si>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</si>
  <si>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</si>
  <si>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</si>
  <si>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</si>
  <si>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</si>
  <si>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</si>
  <si>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</si>
  <si>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</si>
  <si>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</si>
  <si>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</si>
  <si>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</si>
  <si>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</si>
  <si>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</si>
  <si>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</si>
  <si>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</si>
  <si>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</si>
  <si>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</si>
  <si>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</si>
  <si>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</si>
  <si>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</si>
  <si>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</si>
  <si>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</si>
  <si>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</si>
  <si>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</si>
  <si>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</si>
  <si>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</si>
  <si>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</si>
  <si>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</si>
  <si>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</si>
  <si>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</si>
  <si>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</si>
  <si>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</si>
  <si>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</si>
  <si>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</si>
  <si>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</si>
  <si>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</si>
  <si>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</si>
  <si>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</si>
  <si>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</si>
  <si>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</si>
  <si>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</si>
  <si>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</si>
  <si>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</si>
  <si>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</si>
  <si>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</si>
  <si>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</si>
  <si>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</si>
  <si>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</si>
  <si>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</si>
  <si>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</si>
  <si>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</si>
  <si>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</si>
  <si>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</si>
  <si>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</si>
  <si>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</si>
  <si>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</si>
  <si>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</si>
  <si>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</si>
  <si>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</si>
  <si>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</si>
  <si>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</si>
  <si>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</si>
  <si>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</si>
  <si>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</si>
  <si>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</si>
  <si>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</si>
  <si>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</si>
  <si>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</si>
  <si>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</si>
  <si>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</si>
  <si>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</si>
  <si>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</si>
  <si>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</si>
  <si>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</si>
  <si>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</si>
  <si>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</si>
  <si>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</si>
  <si>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</si>
  <si>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</si>
  <si>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</si>
  <si>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</si>
  <si>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</si>
  <si>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</si>
  <si>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</si>
  <si>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</si>
  <si>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</si>
  <si>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</si>
  <si>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</si>
  <si>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</si>
  <si>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</si>
  <si>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</si>
  <si>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</si>
  <si>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</si>
  <si>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</si>
  <si>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</si>
  <si>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</si>
  <si>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</si>
  <si>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</si>
  <si>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</si>
  <si>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</si>
  <si>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</si>
  <si>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</si>
  <si>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</si>
  <si>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</si>
  <si>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</si>
  <si>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</si>
  <si>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</si>
  <si>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</si>
  <si>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</si>
  <si>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</si>
  <si>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</si>
  <si>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</si>
  <si>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</si>
  <si>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</si>
  <si>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</si>
  <si>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</si>
  <si>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</si>
  <si>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</si>
  <si>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</si>
  <si>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</si>
  <si>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</si>
  <si>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</si>
  <si>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</si>
  <si>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</si>
  <si>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</si>
  <si>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</si>
  <si>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</si>
  <si>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</si>
  <si>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</si>
  <si>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</si>
  <si>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</si>
  <si>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</si>
  <si>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</si>
  <si>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</si>
  <si>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</si>
  <si>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</si>
  <si>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</si>
  <si>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</si>
  <si>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</si>
  <si>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</si>
  <si>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</si>
  <si>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</si>
  <si>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</si>
  <si>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</si>
  <si>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</si>
  <si>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</si>
  <si>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</si>
  <si>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</si>
  <si>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</si>
  <si>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</si>
  <si>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</si>
  <si>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</si>
  <si>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</si>
  <si>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</si>
  <si>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</si>
  <si>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</si>
  <si>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</si>
  <si>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</si>
  <si>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</si>
  <si>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</si>
  <si>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</si>
  <si>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</si>
  <si>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</si>
  <si>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</si>
  <si>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</si>
  <si>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</si>
  <si>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</si>
  <si>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</si>
  <si>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</si>
  <si>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</si>
  <si>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</si>
  <si>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</si>
  <si>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</si>
  <si>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</si>
  <si>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</si>
  <si>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</si>
  <si>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</si>
  <si>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</si>
  <si>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</si>
  <si>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</si>
  <si>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</si>
  <si>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</si>
  <si>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</si>
  <si>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</si>
  <si>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</si>
  <si>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</si>
  <si>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</si>
  <si>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</si>
  <si>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</si>
  <si>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</si>
  <si>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</si>
  <si>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</si>
  <si>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</si>
  <si>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</si>
  <si>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</si>
  <si>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</si>
  <si>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</si>
  <si>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</si>
  <si>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</si>
  <si>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</si>
  <si>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</si>
  <si>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</si>
  <si>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</si>
  <si>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</si>
  <si>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</si>
  <si>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</si>
  <si>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</si>
  <si>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</si>
  <si>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</si>
  <si>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</si>
  <si>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</si>
  <si>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</si>
  <si>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</si>
  <si>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</si>
  <si>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</si>
  <si>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</si>
  <si>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</si>
  <si>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</si>
  <si>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</si>
  <si>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</si>
  <si>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</si>
  <si>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</si>
  <si>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</si>
  <si>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</si>
  <si>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</si>
  <si>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</si>
  <si>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</si>
  <si>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</si>
  <si>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</si>
  <si>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</si>
  <si>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</si>
  <si>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</si>
  <si>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</si>
  <si>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</si>
  <si>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</si>
  <si>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</si>
  <si>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</si>
  <si>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</si>
  <si>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</si>
  <si>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</si>
  <si>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</si>
  <si>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</si>
  <si>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</si>
  <si>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</si>
  <si>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</si>
  <si>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</si>
  <si>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</si>
  <si>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</si>
  <si>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</si>
  <si>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</si>
  <si>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</si>
  <si>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</si>
  <si>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</si>
  <si>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</si>
  <si>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</si>
  <si>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</si>
  <si>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</si>
  <si>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</si>
  <si>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</si>
  <si>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</si>
  <si>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</si>
  <si>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</si>
  <si>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</si>
  <si>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</si>
  <si>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</si>
  <si>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</si>
  <si>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</si>
  <si>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</si>
  <si>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</si>
  <si>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</si>
  <si>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</si>
  <si>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</si>
  <si>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</si>
  <si>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</si>
  <si>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</si>
  <si>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</si>
  <si>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</si>
  <si>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</si>
  <si>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</si>
  <si>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</si>
  <si>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</si>
  <si>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</si>
  <si>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</si>
  <si>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</si>
  <si>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</si>
  <si>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</si>
  <si>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</si>
  <si>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</si>
  <si>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</si>
  <si>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</si>
  <si>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</si>
  <si>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</si>
  <si>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</si>
  <si>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</si>
  <si>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</si>
  <si>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</si>
  <si>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</si>
  <si>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</si>
  <si>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</si>
  <si>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</si>
  <si>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</si>
  <si>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</si>
  <si>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</si>
  <si>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</si>
  <si>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</si>
  <si>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</si>
  <si>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</si>
  <si>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</si>
  <si>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</si>
  <si>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</si>
  <si>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</si>
  <si>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</si>
  <si>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</si>
  <si>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</si>
  <si>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</si>
  <si>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</si>
  <si>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</si>
  <si>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</si>
  <si>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</si>
  <si>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</si>
  <si>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</si>
  <si>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</si>
  <si>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</si>
  <si>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</si>
  <si>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</si>
  <si>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</si>
  <si>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</si>
  <si>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</si>
  <si>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</si>
  <si>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</si>
  <si>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</si>
  <si>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</si>
  <si>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</si>
  <si>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</si>
  <si>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</si>
  <si>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</si>
  <si>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</si>
  <si>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</si>
  <si>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</si>
  <si>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</si>
  <si>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</si>
  <si>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</si>
  <si>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</si>
  <si>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</si>
  <si>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</si>
  <si>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</si>
  <si>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</si>
  <si>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</si>
  <si>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</si>
  <si>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</si>
  <si>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</si>
  <si>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</si>
  <si>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</si>
  <si>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</si>
  <si>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</si>
  <si>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</si>
  <si>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</si>
  <si>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</si>
  <si>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</si>
  <si>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</si>
  <si>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</si>
  <si>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</si>
  <si>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</si>
  <si>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</si>
  <si>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</si>
  <si>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</si>
  <si>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</si>
  <si>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</si>
  <si>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</si>
  <si>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</si>
  <si>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</si>
  <si>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</si>
  <si>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</si>
  <si>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</si>
  <si>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</si>
  <si>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</si>
  <si>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</si>
  <si>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</si>
  <si>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</si>
  <si>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</si>
  <si>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</si>
  <si>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</si>
  <si>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</si>
  <si>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</si>
  <si>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</si>
  <si>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</si>
  <si>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</si>
  <si>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</si>
  <si>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</si>
  <si>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</si>
  <si>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</si>
  <si>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</si>
  <si>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</si>
  <si>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</si>
  <si>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</si>
  <si>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</si>
  <si>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</si>
  <si>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</si>
  <si>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</si>
  <si>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</si>
  <si>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</si>
  <si>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</si>
  <si>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</si>
  <si>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</si>
  <si>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</si>
  <si>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</si>
  <si>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</si>
  <si>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</si>
  <si>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</si>
  <si>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</si>
  <si>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</si>
  <si>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</si>
  <si>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</si>
  <si>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</si>
  <si>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</si>
  <si>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</si>
  <si>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</si>
  <si>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</si>
  <si>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</si>
  <si>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</si>
  <si>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</si>
  <si>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</si>
  <si>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</si>
  <si>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</si>
  <si>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</si>
  <si>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</si>
  <si>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</si>
  <si>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</si>
  <si>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</si>
  <si>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</si>
  <si>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</si>
  <si>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</si>
  <si>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</si>
  <si>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</si>
  <si>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</si>
  <si>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</si>
  <si>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</si>
  <si>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</si>
  <si>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</si>
  <si>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</si>
  <si>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</si>
  <si>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</si>
  <si>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</si>
  <si>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</si>
  <si>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</si>
  <si>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</si>
  <si>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</si>
  <si>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</si>
  <si>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</si>
  <si>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</si>
  <si>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</si>
  <si>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</si>
  <si>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</si>
  <si>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</si>
  <si>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</si>
  <si>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</si>
  <si>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</si>
  <si>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</si>
  <si>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</si>
  <si>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</si>
  <si>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</si>
  <si>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</si>
  <si>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</si>
  <si>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</si>
  <si>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</si>
  <si>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</si>
  <si>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</si>
  <si>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</si>
  <si>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</si>
  <si>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</si>
  <si>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</si>
  <si>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</si>
  <si>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</si>
  <si>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</si>
  <si>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</si>
  <si>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</si>
  <si>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</si>
  <si>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</si>
  <si>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</si>
  <si>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</si>
  <si>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</si>
  <si>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</si>
  <si>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</si>
  <si>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</si>
  <si>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</si>
  <si>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</si>
  <si>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</si>
  <si>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</si>
  <si>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</si>
  <si>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</si>
  <si>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</si>
  <si>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</si>
  <si>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</si>
  <si>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</si>
  <si>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</si>
  <si>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</si>
  <si>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</si>
  <si>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</si>
  <si>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</si>
  <si>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</si>
  <si>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</si>
  <si>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</si>
  <si>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</si>
  <si>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</si>
  <si>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</si>
  <si>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</si>
  <si>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</si>
  <si>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</si>
  <si>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</si>
  <si>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</si>
  <si>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</si>
  <si>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</si>
  <si>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</si>
  <si>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</si>
  <si>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</si>
  <si>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</si>
  <si>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</si>
  <si>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</si>
  <si>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</si>
  <si>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</si>
  <si>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</si>
  <si>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</si>
  <si>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</si>
  <si>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</si>
  <si>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</si>
  <si>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</si>
  <si>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</si>
  <si>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</si>
  <si>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</si>
  <si>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</si>
  <si>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</si>
  <si>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</si>
  <si>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</si>
  <si>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</si>
  <si>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</si>
  <si>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</si>
  <si>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</si>
  <si>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</si>
  <si>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</si>
  <si>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</si>
  <si>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</si>
  <si>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</si>
  <si>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</si>
  <si>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</si>
  <si>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</si>
  <si>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</si>
  <si>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</si>
  <si>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</si>
  <si>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</si>
  <si>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</si>
  <si>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</si>
  <si>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</si>
  <si>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</si>
  <si>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</si>
  <si>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</si>
  <si>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</si>
  <si>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</si>
  <si>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</si>
  <si>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</si>
  <si>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</si>
  <si>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</si>
  <si>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</si>
  <si>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</si>
  <si>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</si>
  <si>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</si>
  <si>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</si>
  <si>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</si>
  <si>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</si>
  <si>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</si>
  <si>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</si>
  <si>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</si>
  <si>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</si>
  <si>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</si>
  <si>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</si>
  <si>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</si>
  <si>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</si>
  <si>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</si>
  <si>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</si>
  <si>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</si>
  <si>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</si>
  <si>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</si>
  <si>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</si>
  <si>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</si>
  <si>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</si>
  <si>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</si>
  <si>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</si>
  <si>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</si>
  <si>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</si>
  <si>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</si>
  <si>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</si>
  <si>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</si>
  <si>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</si>
  <si>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</si>
  <si>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</si>
  <si>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</si>
  <si>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</si>
  <si>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</si>
  <si>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</si>
  <si>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</si>
  <si>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</si>
  <si>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</si>
  <si>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</si>
  <si>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</si>
  <si>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</si>
  <si>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</si>
  <si>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</si>
  <si>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</si>
  <si>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</si>
  <si>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</si>
  <si>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</si>
  <si>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</si>
  <si>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</si>
  <si>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</si>
  <si>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</si>
  <si>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</si>
  <si>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</si>
  <si>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</si>
  <si>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</si>
  <si>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</si>
  <si>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</si>
  <si>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</si>
  <si>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</si>
  <si>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</si>
  <si>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</si>
  <si>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</si>
  <si>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</si>
  <si>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</si>
  <si>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</si>
  <si>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</si>
  <si>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</si>
  <si>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</si>
  <si>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</si>
  <si>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</si>
  <si>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</si>
  <si>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</si>
  <si>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</si>
  <si>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</si>
  <si>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</si>
  <si>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</si>
  <si>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</si>
  <si>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</si>
  <si>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</si>
  <si>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</si>
  <si>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</si>
  <si>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</si>
  <si>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</si>
  <si>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</si>
  <si>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</si>
  <si>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</si>
  <si>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</si>
  <si>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</si>
  <si>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</si>
  <si>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</si>
  <si>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</si>
  <si>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</si>
  <si>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</si>
  <si>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</si>
  <si>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</si>
  <si>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</si>
  <si>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</si>
  <si>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</si>
  <si>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</si>
  <si>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</si>
  <si>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</si>
  <si>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</si>
  <si>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</si>
  <si>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</si>
  <si>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</si>
  <si>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</si>
  <si>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</si>
  <si>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</si>
  <si>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</si>
  <si>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</si>
  <si>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</si>
  <si>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</si>
  <si>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</si>
  <si>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</si>
  <si>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</si>
  <si>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</si>
  <si>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</si>
  <si>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</si>
  <si>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</si>
  <si>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</si>
  <si>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</si>
  <si>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</si>
  <si>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</si>
  <si>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</si>
  <si>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</si>
  <si>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</si>
  <si>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</si>
  <si>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</si>
  <si>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</si>
  <si>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</si>
  <si>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</si>
  <si>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</si>
  <si>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</si>
  <si>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</si>
  <si>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</si>
  <si>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</si>
  <si>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</si>
  <si>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</si>
  <si>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</si>
  <si>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</si>
  <si>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</si>
  <si>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</si>
  <si>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</si>
  <si>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</si>
  <si>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</si>
  <si>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</si>
  <si>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</si>
  <si>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</si>
  <si>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</si>
  <si>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</si>
  <si>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</si>
  <si>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</si>
  <si>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</si>
  <si>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</si>
  <si>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</si>
  <si>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</si>
  <si>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</si>
  <si>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</si>
  <si>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</si>
  <si>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</si>
  <si>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</si>
  <si>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</si>
  <si>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</si>
  <si>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</si>
  <si>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</si>
  <si>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</si>
  <si>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</si>
  <si>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</si>
  <si>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</si>
  <si>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</si>
  <si>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</si>
  <si>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</si>
  <si>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</si>
  <si>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</si>
  <si>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</si>
  <si>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</si>
  <si>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</si>
  <si>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</si>
  <si>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</si>
  <si>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</si>
  <si>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</si>
  <si>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</si>
  <si>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</si>
  <si>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</si>
  <si>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</si>
  <si>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</si>
  <si>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</si>
  <si>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</si>
  <si>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</si>
  <si>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</si>
  <si>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</si>
  <si>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</si>
  <si>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</si>
  <si>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</si>
  <si>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</si>
  <si>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</si>
  <si>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</si>
  <si>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</si>
  <si>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</si>
  <si>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</si>
  <si>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</si>
  <si>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</si>
  <si>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</si>
  <si>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</si>
  <si>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</si>
  <si>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</si>
  <si>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</si>
  <si>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</si>
  <si>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</si>
  <si>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</si>
  <si>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</si>
  <si>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</si>
  <si>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</si>
  <si>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</si>
  <si>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</si>
  <si>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</si>
  <si>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</si>
  <si>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</si>
  <si>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</si>
  <si>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</si>
  <si>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</si>
  <si>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</si>
  <si>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</si>
  <si>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</si>
  <si>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</si>
  <si>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</si>
  <si>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</si>
  <si>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</si>
  <si>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</si>
  <si>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</si>
  <si>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</si>
  <si>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</si>
  <si>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</si>
  <si>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</si>
  <si>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</si>
  <si>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</si>
  <si>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</si>
  <si>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</si>
  <si>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</si>
  <si>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</si>
  <si>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</si>
  <si>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</si>
  <si>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</si>
  <si>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</si>
  <si>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</si>
  <si>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</si>
  <si>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</si>
  <si>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</si>
  <si>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</si>
  <si>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</si>
  <si>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</si>
  <si>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</si>
  <si>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</si>
  <si>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</si>
  <si>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</si>
  <si>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</si>
  <si>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</si>
  <si>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</si>
  <si>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</si>
  <si>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</si>
  <si>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</si>
  <si>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</si>
  <si>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</si>
  <si>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</si>
  <si>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</si>
  <si>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</si>
  <si>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</si>
  <si>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</si>
  <si>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</si>
  <si>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</si>
  <si>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</si>
  <si>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</si>
  <si>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</si>
  <si>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</si>
  <si>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</si>
  <si>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</si>
  <si>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</si>
  <si>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</si>
  <si>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</si>
  <si>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</si>
  <si>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</si>
  <si>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</si>
  <si>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</si>
  <si>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</si>
  <si>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</si>
  <si>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</si>
  <si>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</si>
  <si>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</si>
  <si>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</si>
  <si>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</si>
  <si>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</si>
  <si>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</si>
  <si>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</si>
  <si>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</si>
  <si>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</si>
  <si>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</si>
  <si>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</si>
  <si>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</si>
  <si>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</si>
  <si>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</si>
  <si>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</si>
  <si>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</si>
  <si>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</si>
  <si>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</si>
  <si>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</si>
  <si>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</si>
  <si>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</si>
  <si>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</si>
  <si>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</si>
  <si>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</si>
  <si>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</si>
  <si>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</si>
  <si>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</si>
  <si>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</si>
  <si>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</si>
  <si>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</si>
  <si>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</si>
  <si>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</si>
  <si>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</si>
  <si>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</si>
  <si>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</si>
  <si>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</si>
  <si>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</si>
  <si>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</si>
  <si>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</si>
  <si>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</si>
  <si>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</si>
  <si>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</si>
  <si>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</si>
  <si>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</si>
  <si>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</si>
  <si>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</si>
  <si>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</si>
  <si>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</si>
  <si>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</si>
  <si>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</si>
  <si>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</si>
  <si>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</si>
  <si>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</si>
  <si>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</si>
  <si>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</si>
  <si>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</si>
  <si>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</si>
  <si>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</si>
  <si>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</si>
  <si>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</si>
  <si>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</si>
  <si>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</si>
  <si>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</si>
  <si>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</si>
  <si>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</si>
  <si>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</si>
  <si>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</si>
  <si>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</si>
  <si>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</si>
  <si>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</si>
  <si>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</si>
  <si>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</si>
  <si>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</si>
  <si>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</si>
  <si>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</si>
  <si>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</si>
  <si>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</si>
  <si>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</si>
  <si>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</si>
  <si>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</si>
  <si>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</si>
  <si>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</si>
  <si>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</si>
  <si>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</si>
  <si>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</si>
  <si>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</si>
  <si>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</si>
  <si>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</si>
  <si>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</si>
  <si>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</si>
  <si>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</si>
  <si>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</si>
  <si>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</si>
  <si>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</si>
  <si>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</si>
  <si>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</si>
  <si>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</si>
  <si>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</si>
  <si>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</si>
  <si>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</si>
  <si>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</si>
  <si>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</si>
  <si>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</si>
  <si>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</si>
  <si>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</si>
  <si>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</si>
  <si>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</si>
  <si>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</si>
  <si>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</si>
  <si>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</si>
  <si>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</si>
  <si>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</si>
  <si>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</si>
  <si>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</si>
  <si>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</si>
  <si>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</si>
  <si>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</si>
  <si>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</si>
  <si>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</si>
  <si>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</si>
  <si>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</si>
  <si>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</si>
  <si>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</si>
  <si>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</si>
  <si>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</si>
  <si>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</si>
  <si>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</si>
  <si>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</si>
  <si>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</si>
  <si>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</si>
  <si>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</si>
  <si>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</si>
  <si>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</si>
  <si>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</si>
  <si>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</si>
  <si>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</si>
  <si>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</si>
  <si>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</si>
  <si>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</si>
  <si>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</si>
  <si>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</si>
  <si>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</si>
  <si>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</si>
  <si>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</si>
  <si>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</si>
  <si>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</si>
  <si>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</si>
  <si>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</si>
  <si>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</si>
  <si>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</si>
  <si>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</si>
  <si>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</si>
  <si>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</si>
  <si>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</si>
  <si>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</si>
  <si>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</si>
  <si>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</si>
  <si>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</si>
  <si>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</si>
  <si>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</si>
  <si>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</si>
  <si>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</si>
  <si>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</si>
  <si>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</si>
  <si>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</si>
  <si>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</si>
  <si>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</si>
  <si>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</si>
  <si>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</si>
  <si>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</si>
  <si>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</si>
  <si>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</si>
  <si>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</si>
  <si>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</si>
  <si>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</si>
  <si>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</si>
  <si>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</si>
  <si>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</si>
  <si>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</si>
  <si>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</si>
  <si>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</si>
  <si>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</si>
  <si>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</si>
  <si>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</si>
  <si>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</si>
  <si>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</si>
  <si>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</si>
  <si>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</si>
  <si>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</si>
  <si>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</si>
  <si>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</si>
  <si>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</si>
  <si>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</si>
  <si>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</si>
  <si>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</si>
  <si>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</si>
  <si>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</si>
  <si>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</si>
  <si>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</si>
  <si>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</si>
  <si>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</si>
  <si>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</si>
  <si>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</si>
  <si>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</si>
  <si>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</si>
  <si>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</si>
  <si>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</si>
  <si>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</si>
  <si>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</si>
  <si>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</si>
  <si>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</si>
  <si>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</si>
  <si>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</si>
  <si>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</si>
  <si>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</si>
  <si>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</si>
  <si>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</si>
  <si>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</si>
  <si>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</si>
  <si>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</si>
  <si>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</si>
  <si>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</si>
  <si>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</si>
  <si>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</si>
  <si>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</si>
  <si>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</si>
  <si>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</si>
  <si>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</si>
  <si>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</si>
  <si>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</si>
  <si>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</si>
  <si>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</si>
  <si>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</si>
  <si>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</si>
  <si>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</si>
  <si>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</si>
  <si>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</si>
  <si>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</si>
  <si>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</si>
  <si>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</si>
  <si>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</si>
  <si>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</si>
  <si>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</si>
  <si>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</si>
  <si>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</si>
  <si>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</si>
  <si>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</si>
  <si>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</si>
  <si>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</si>
  <si>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</si>
  <si>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</si>
  <si>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</si>
  <si>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</si>
  <si>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</si>
  <si>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</si>
  <si>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</si>
  <si>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</si>
  <si>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</si>
  <si>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</si>
  <si>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</si>
  <si>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</si>
  <si>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</si>
  <si>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</si>
  <si>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</si>
  <si>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</si>
  <si>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</si>
  <si>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</si>
  <si>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</si>
  <si>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</si>
  <si>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</si>
  <si>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</si>
  <si>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</si>
  <si>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</si>
  <si>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</si>
  <si>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</si>
  <si>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</si>
  <si>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</si>
  <si>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</si>
  <si>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</si>
  <si>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</si>
  <si>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</si>
  <si>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</si>
  <si>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</si>
  <si>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</si>
  <si>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</si>
  <si>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</si>
  <si>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</si>
  <si>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</si>
  <si>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</si>
  <si>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</si>
  <si>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</si>
  <si>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</si>
  <si>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</si>
  <si>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</si>
  <si>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</si>
  <si>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</si>
  <si>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</si>
  <si>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</si>
  <si>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</si>
  <si>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</si>
  <si>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</si>
  <si>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</si>
  <si>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</si>
  <si>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</si>
  <si>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</si>
  <si>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</si>
  <si>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</si>
  <si>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</si>
  <si>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</si>
  <si>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</si>
  <si>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</si>
  <si>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</si>
  <si>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</si>
  <si>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</si>
  <si>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</si>
  <si>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</si>
  <si>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</si>
  <si>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</si>
  <si>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</si>
  <si>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</si>
  <si>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</si>
  <si>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</si>
  <si>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</si>
  <si>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</si>
  <si>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</si>
  <si>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</si>
  <si>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</si>
  <si>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</si>
  <si>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</si>
  <si>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</si>
  <si>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</si>
  <si>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</si>
  <si>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</si>
  <si>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</si>
  <si>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</si>
  <si>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</si>
  <si>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</si>
  <si>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</si>
  <si>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</si>
  <si>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</si>
  <si>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</si>
  <si>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</si>
  <si>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</si>
  <si>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</si>
  <si>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</si>
  <si>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</si>
  <si>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</si>
  <si>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</si>
  <si>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</si>
  <si>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</si>
  <si>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</si>
  <si>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</si>
  <si>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</si>
  <si>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</si>
  <si>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</si>
  <si>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</si>
  <si>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</si>
  <si>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</si>
  <si>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</si>
  <si>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</si>
  <si>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</si>
  <si>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</si>
  <si>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</si>
  <si>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</si>
  <si>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</si>
  <si>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</si>
  <si>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</si>
  <si>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</si>
  <si>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</si>
  <si>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</si>
  <si>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</si>
  <si>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</si>
  <si>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</si>
  <si>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</si>
  <si>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</si>
  <si>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</si>
  <si>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</si>
  <si>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</si>
  <si>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</si>
  <si>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</si>
  <si>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</si>
  <si>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</si>
  <si>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</si>
  <si>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</si>
  <si>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</si>
  <si>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</si>
  <si>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</si>
  <si>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</si>
  <si>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</si>
  <si>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</si>
  <si>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</si>
  <si>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</si>
  <si>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</si>
  <si>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</si>
  <si>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</si>
  <si>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</si>
  <si>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</si>
  <si>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</si>
  <si>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</si>
  <si>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</si>
  <si>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</si>
  <si>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</si>
  <si>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</si>
  <si>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</si>
  <si>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</si>
  <si>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</si>
  <si>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</si>
  <si>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</si>
  <si>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</si>
  <si>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</si>
  <si>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</si>
  <si>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</si>
  <si>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</si>
  <si>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</si>
  <si>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</si>
  <si>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</si>
  <si>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</si>
  <si>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</si>
  <si>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</si>
  <si>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</si>
  <si>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</si>
  <si>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</si>
  <si>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</si>
  <si>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</si>
  <si>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</si>
  <si>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</si>
  <si>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</si>
  <si>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</si>
  <si>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</si>
  <si>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</si>
  <si>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</si>
  <si>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</si>
  <si>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</si>
  <si>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</si>
  <si>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</si>
  <si>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</si>
  <si>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</si>
  <si>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</si>
  <si>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</si>
  <si>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</si>
  <si>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</si>
  <si>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</si>
  <si>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</si>
  <si>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</si>
  <si>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</si>
  <si>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</si>
  <si>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</si>
  <si>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</si>
  <si>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</si>
  <si>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</si>
  <si>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</si>
  <si>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</si>
  <si>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</si>
  <si>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</si>
  <si>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</si>
  <si>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</si>
  <si>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</si>
  <si>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</si>
  <si>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</si>
  <si>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</si>
  <si>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</si>
  <si>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</si>
  <si>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</si>
  <si>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</si>
  <si>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</si>
  <si>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</si>
  <si>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</si>
  <si>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</si>
  <si>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</si>
  <si>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</si>
  <si>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</si>
  <si>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</si>
  <si>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</si>
  <si>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</si>
  <si>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</si>
  <si>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</si>
  <si>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</si>
  <si>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</si>
  <si>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</si>
  <si>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</si>
  <si>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</si>
  <si>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</si>
  <si>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</si>
  <si>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</si>
  <si>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</si>
  <si>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</si>
  <si>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</si>
  <si>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</si>
  <si>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</si>
  <si>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</si>
  <si>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</si>
  <si>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</si>
  <si>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</si>
  <si>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</si>
  <si>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</si>
  <si>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</si>
  <si>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</si>
  <si>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</si>
  <si>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</si>
  <si>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</si>
  <si>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</si>
  <si>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</si>
  <si>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</si>
  <si>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</si>
  <si>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</si>
  <si>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</si>
  <si>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</si>
  <si>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</si>
  <si>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</si>
  <si>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</si>
  <si>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</si>
  <si>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</si>
  <si>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</si>
  <si>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</si>
  <si>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</si>
  <si>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</si>
  <si>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</si>
  <si>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</si>
  <si>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</si>
  <si>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</si>
  <si>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</si>
  <si>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</si>
  <si>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</si>
  <si>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</si>
  <si>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</si>
  <si>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</si>
  <si>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</si>
  <si>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</si>
  <si>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</si>
  <si>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</si>
  <si>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</si>
  <si>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</si>
  <si>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</si>
  <si>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</si>
  <si>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</si>
  <si>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</si>
  <si>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</si>
  <si>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</si>
  <si>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</si>
  <si>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</si>
  <si>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</si>
  <si>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</si>
  <si>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</si>
  <si>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</si>
  <si>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</si>
  <si>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</si>
  <si>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</si>
  <si>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</si>
  <si>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</si>
  <si>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</si>
  <si>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</si>
  <si>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</si>
  <si>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</si>
  <si>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</si>
  <si>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</si>
  <si>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</si>
  <si>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</si>
  <si>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</si>
  <si>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</si>
  <si>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</si>
  <si>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</si>
  <si>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</si>
  <si>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</si>
  <si>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</si>
  <si>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</si>
  <si>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</si>
  <si>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</si>
  <si>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</si>
  <si>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</si>
  <si>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</si>
  <si>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</si>
  <si>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</si>
  <si>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</si>
  <si>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</si>
  <si>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</si>
  <si>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</si>
  <si>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</si>
  <si>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</si>
  <si>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</si>
  <si>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</si>
  <si>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</si>
  <si>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</si>
  <si>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</si>
  <si>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</si>
  <si>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</si>
  <si>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</si>
  <si>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</si>
  <si>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</si>
  <si>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</si>
  <si>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</si>
  <si>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</si>
  <si>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</si>
  <si>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</si>
  <si>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</si>
  <si>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</si>
  <si>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</si>
  <si>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</si>
  <si>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</si>
  <si>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</si>
  <si>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</si>
  <si>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</si>
  <si>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</si>
  <si>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</si>
  <si>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</si>
  <si>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</si>
  <si>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</si>
  <si>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</si>
  <si>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</si>
  <si>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</si>
  <si>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</si>
  <si>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</si>
  <si>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</si>
  <si>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</si>
  <si>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</si>
  <si>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</si>
  <si>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</si>
  <si>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</si>
  <si>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</si>
  <si>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</si>
  <si>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</si>
  <si>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</si>
  <si>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</si>
  <si>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</si>
  <si>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</si>
  <si>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</si>
  <si>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</si>
  <si>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</si>
  <si>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</si>
  <si>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</si>
  <si>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</si>
  <si>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</si>
  <si>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</si>
  <si>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</si>
  <si>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</si>
  <si>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</si>
  <si>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</si>
  <si>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</si>
  <si>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</si>
  <si>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</si>
  <si>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</si>
  <si>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</si>
  <si>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</si>
  <si>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</si>
  <si>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</si>
  <si>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</si>
  <si>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</si>
  <si>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</si>
  <si>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</si>
  <si>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</si>
  <si>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</si>
  <si>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</si>
  <si>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</si>
  <si>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</si>
  <si>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</si>
  <si>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</si>
  <si>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</si>
  <si>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</si>
  <si>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</si>
  <si>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</si>
  <si>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</si>
  <si>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</si>
  <si>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</si>
  <si>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</si>
  <si>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</si>
  <si>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</si>
  <si>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</si>
  <si>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</si>
  <si>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</si>
  <si>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</si>
  <si>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</si>
  <si>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</si>
  <si>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</si>
  <si>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</si>
  <si>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</si>
  <si>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</si>
  <si>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</si>
  <si>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</si>
  <si>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</si>
  <si>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</si>
  <si>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</si>
  <si>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</si>
  <si>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</si>
  <si>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</si>
  <si>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</si>
  <si>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</si>
  <si>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</si>
  <si>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</si>
  <si>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</si>
  <si>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</si>
  <si>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</si>
  <si>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</si>
  <si>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</si>
  <si>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</si>
  <si>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</si>
  <si>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</si>
  <si>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</si>
  <si>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</si>
  <si>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</si>
  <si>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</si>
  <si>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</si>
  <si>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</si>
  <si>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</si>
  <si>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</si>
  <si>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</si>
  <si>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</si>
  <si>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</si>
  <si>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</si>
  <si>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</si>
  <si>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</si>
  <si>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</si>
  <si>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</si>
  <si>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</si>
  <si>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</si>
  <si>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</si>
  <si>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</si>
  <si>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</si>
  <si>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</si>
  <si>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</si>
  <si>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</si>
  <si>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</si>
  <si>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</si>
  <si>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</si>
  <si>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</si>
  <si>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</si>
  <si>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</si>
  <si>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</si>
  <si>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</si>
  <si>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</si>
  <si>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</si>
  <si>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</si>
  <si>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</si>
  <si>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</si>
  <si>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</si>
  <si>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</si>
  <si>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</si>
  <si>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</si>
  <si>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</si>
  <si>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</si>
  <si>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</si>
  <si>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</si>
  <si>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</si>
  <si>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</si>
  <si>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</si>
  <si>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</si>
  <si>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</si>
  <si>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</si>
  <si>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</si>
  <si>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</si>
  <si>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</si>
  <si>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</si>
  <si>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</si>
  <si>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</si>
  <si>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</si>
  <si>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</si>
  <si>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</si>
  <si>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</si>
  <si>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</si>
  <si>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</si>
  <si>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</si>
  <si>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</si>
  <si>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</si>
  <si>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</si>
  <si>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</si>
  <si>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</si>
  <si>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</si>
  <si>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</si>
  <si>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</si>
  <si>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</si>
  <si>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</si>
  <si>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</si>
  <si>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</si>
  <si>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</si>
  <si>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</si>
  <si>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</si>
  <si>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</si>
  <si>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</si>
  <si>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</si>
  <si>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</si>
  <si>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</si>
  <si>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</si>
  <si>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</si>
  <si>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</si>
  <si>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</si>
  <si>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</si>
  <si>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</si>
  <si>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</si>
  <si>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</si>
  <si>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</si>
  <si>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</si>
  <si>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</si>
  <si>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</si>
  <si>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</si>
  <si>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</si>
  <si>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</si>
  <si>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</si>
  <si>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</si>
  <si>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</si>
  <si>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</si>
  <si>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</si>
  <si>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</si>
  <si>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</si>
  <si>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</si>
  <si>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</si>
  <si>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</si>
  <si>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</si>
  <si>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</si>
  <si>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</si>
  <si>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</si>
  <si>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</si>
  <si>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</si>
  <si>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</si>
  <si>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</si>
  <si>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</si>
  <si>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</si>
  <si>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</si>
  <si>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</si>
  <si>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</si>
  <si>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</si>
  <si>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</si>
  <si>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</si>
  <si>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</si>
  <si>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</si>
  <si>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</si>
  <si>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</si>
  <si>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</si>
  <si>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</si>
  <si>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</si>
  <si>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</si>
  <si>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</si>
  <si>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</si>
  <si>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</si>
  <si>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</si>
  <si>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</si>
  <si>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</si>
  <si>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</si>
  <si>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</si>
  <si>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</si>
  <si>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</si>
  <si>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</si>
  <si>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</si>
  <si>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</si>
  <si>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</si>
  <si>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</si>
  <si>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</si>
  <si>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</si>
  <si>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</si>
  <si>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</si>
  <si>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</si>
  <si>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</si>
  <si>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</si>
  <si>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</si>
  <si>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</si>
  <si>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</si>
  <si>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</si>
  <si>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</si>
  <si>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</si>
  <si>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</si>
  <si>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</si>
  <si>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</si>
  <si>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</si>
  <si>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</si>
  <si>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</si>
  <si>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</si>
  <si>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</si>
  <si>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</si>
  <si>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</si>
  <si>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</si>
  <si>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</si>
  <si>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</si>
  <si>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</si>
  <si>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</si>
  <si>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</si>
  <si>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</si>
  <si>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</si>
  <si>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</si>
  <si>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</si>
  <si>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</si>
  <si>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</si>
  <si>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</si>
  <si>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</si>
  <si>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</si>
  <si>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</si>
  <si>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</si>
  <si>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</si>
  <si>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</si>
  <si>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</si>
  <si>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</si>
  <si>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</si>
  <si>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</si>
  <si>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</si>
  <si>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</si>
  <si>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</si>
  <si>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</si>
  <si>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</si>
  <si>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</si>
  <si>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</si>
  <si>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</si>
  <si>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</si>
  <si>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</si>
  <si>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</si>
  <si>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</si>
  <si>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</si>
  <si>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</si>
  <si>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</si>
  <si>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</si>
  <si>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</si>
  <si>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</si>
  <si>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</si>
  <si>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</si>
  <si>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</si>
  <si>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</si>
  <si>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</si>
  <si>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</si>
  <si>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</si>
  <si>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</si>
  <si>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</si>
  <si>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</si>
  <si>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</si>
  <si>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</si>
  <si>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</si>
  <si>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</si>
  <si>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</si>
  <si>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</si>
  <si>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</si>
  <si>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</si>
  <si>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</si>
  <si>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</si>
  <si>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</si>
  <si>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</si>
  <si>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</si>
  <si>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</si>
  <si>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</si>
  <si>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</si>
  <si>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</si>
  <si>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</si>
  <si>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</si>
  <si>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</si>
  <si>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</si>
  <si>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</si>
  <si>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</si>
  <si>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</si>
  <si>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</si>
  <si>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</si>
  <si>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</si>
  <si>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</si>
  <si>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</si>
  <si>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</si>
  <si>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</si>
  <si>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</si>
  <si>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</si>
  <si>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</si>
  <si>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</si>
  <si>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</si>
  <si>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</si>
  <si>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</si>
  <si>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</si>
  <si>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</si>
  <si>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</si>
  <si>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</si>
  <si>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</si>
  <si>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</si>
  <si>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</si>
  <si>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</si>
  <si>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</si>
  <si>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</si>
  <si>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</si>
  <si>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</si>
  <si>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</si>
  <si>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</si>
  <si>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</si>
  <si>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</si>
  <si>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</si>
  <si>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</si>
  <si>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</si>
  <si>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</si>
  <si>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</si>
  <si>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</si>
  <si>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</si>
  <si>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</si>
  <si>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</si>
  <si>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</si>
  <si>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</si>
  <si>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</si>
  <si>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</si>
  <si>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</si>
  <si>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</si>
  <si>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</si>
  <si>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</si>
  <si>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</si>
  <si>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</si>
  <si>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</si>
  <si>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</si>
  <si>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</si>
  <si>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</si>
  <si>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</si>
  <si>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</si>
  <si>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</si>
  <si>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</si>
  <si>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</si>
  <si>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</si>
  <si>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</si>
  <si>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</si>
  <si>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</si>
  <si>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</si>
  <si>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</si>
  <si>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</si>
  <si>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</si>
  <si>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</si>
  <si>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</si>
  <si>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</si>
  <si>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</si>
  <si>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</si>
  <si>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</si>
  <si>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</si>
  <si>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</si>
  <si>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</si>
  <si>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</si>
  <si>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</si>
  <si>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</si>
  <si>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</si>
  <si>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</si>
  <si>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</si>
  <si>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</si>
  <si>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</si>
  <si>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</si>
  <si>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</si>
  <si>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</si>
  <si>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</si>
  <si>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</si>
  <si>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</si>
  <si>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</si>
  <si>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</si>
  <si>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</si>
  <si>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</si>
  <si>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</si>
  <si>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</si>
  <si>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</si>
  <si>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</si>
  <si>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</si>
  <si>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</si>
  <si>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</si>
  <si>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</si>
  <si>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</si>
  <si>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</si>
  <si>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</si>
  <si>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</si>
  <si>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</si>
  <si>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</si>
  <si>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</si>
  <si>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</si>
  <si>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</si>
  <si>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</si>
  <si>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</si>
  <si>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</si>
  <si>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</si>
  <si>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</si>
  <si>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</si>
  <si>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</si>
  <si>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</si>
  <si>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</si>
  <si>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</si>
  <si>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</si>
  <si>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</si>
  <si>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</si>
  <si>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</si>
  <si>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</si>
  <si>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</si>
  <si>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</si>
  <si>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</si>
  <si>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</si>
  <si>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</si>
  <si>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</si>
  <si>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</si>
  <si>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</si>
  <si>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</si>
  <si>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</si>
  <si>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</si>
  <si>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</si>
  <si>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</si>
  <si>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</si>
  <si>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</si>
  <si>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</si>
  <si>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</si>
  <si>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</si>
  <si>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</si>
  <si>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</si>
  <si>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</si>
  <si>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</si>
  <si>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</si>
  <si>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</si>
  <si>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</si>
  <si>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</si>
  <si>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</si>
  <si>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</si>
  <si>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</si>
  <si>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</si>
  <si>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</si>
  <si>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</si>
  <si>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</si>
  <si>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</si>
  <si>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</si>
  <si>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</si>
  <si>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</si>
  <si>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</si>
  <si>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</si>
  <si>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</si>
  <si>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</si>
  <si>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</si>
  <si>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</si>
  <si>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</si>
  <si>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</si>
  <si>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</si>
  <si>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</si>
  <si>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</si>
  <si>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</si>
  <si>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</si>
  <si>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</si>
  <si>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</si>
  <si>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</si>
  <si>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</si>
  <si>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</si>
  <si>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</si>
  <si>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</si>
  <si>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</si>
  <si>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</si>
  <si>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</si>
  <si>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</si>
  <si>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</si>
  <si>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</si>
  <si>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</si>
  <si>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</si>
  <si>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</si>
  <si>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</si>
  <si>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</si>
  <si>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</si>
  <si>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</si>
  <si>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</si>
  <si>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</si>
  <si>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</si>
  <si>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</si>
  <si>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</si>
  <si>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</si>
  <si>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</si>
  <si>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</si>
  <si>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</si>
  <si>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</si>
  <si>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</si>
  <si>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</si>
  <si>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</si>
  <si>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</si>
  <si>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</si>
  <si>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</si>
  <si>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</si>
  <si>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</si>
  <si>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</si>
  <si>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</si>
  <si>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</si>
  <si>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</si>
  <si>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</si>
  <si>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</si>
  <si>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</si>
  <si>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</si>
  <si>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</si>
  <si>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</si>
  <si>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</si>
  <si>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</si>
  <si>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</si>
  <si>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</si>
  <si>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</si>
  <si>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</si>
  <si>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</si>
  <si>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</si>
  <si>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</si>
  <si>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</si>
  <si>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</si>
  <si>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</si>
  <si>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</si>
  <si>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</si>
  <si>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</si>
  <si>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</si>
  <si>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</si>
  <si>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</si>
  <si>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</si>
  <si>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</si>
  <si>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</si>
  <si>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</si>
  <si>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</si>
  <si>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</si>
  <si>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</si>
  <si>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</si>
  <si>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</si>
  <si>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</si>
  <si>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</si>
  <si>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</si>
  <si>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</si>
  <si>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</si>
  <si>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</si>
  <si>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</si>
  <si>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</si>
  <si>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</si>
  <si>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</si>
  <si>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</si>
  <si>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</si>
  <si>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</si>
  <si>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</si>
  <si>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</si>
  <si>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</si>
  <si>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</si>
  <si>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</si>
  <si>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</si>
  <si>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</si>
  <si>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</si>
  <si>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</si>
  <si>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</si>
  <si>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</si>
  <si>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</si>
  <si>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</si>
  <si>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</si>
  <si>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</si>
  <si>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</si>
  <si>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</si>
  <si>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</si>
  <si>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</si>
  <si>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</si>
  <si>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</si>
  <si>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</si>
  <si>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</si>
  <si>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</si>
  <si>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</si>
  <si>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</si>
  <si>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</si>
  <si>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</si>
  <si>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</si>
  <si>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</si>
  <si>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</si>
  <si>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</si>
  <si>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</si>
  <si>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</si>
  <si>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</si>
  <si>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</si>
  <si>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</si>
  <si>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</si>
  <si>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</si>
  <si>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</si>
  <si>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</si>
  <si>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</si>
  <si>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</si>
  <si>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</si>
  <si>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</si>
  <si>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</si>
  <si>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</si>
  <si>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</si>
  <si>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</si>
  <si>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</si>
  <si>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</si>
  <si>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</si>
  <si>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</si>
  <si>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</si>
  <si>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</si>
  <si>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</si>
  <si>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</si>
  <si>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</si>
  <si>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</si>
  <si>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</si>
  <si>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</si>
  <si>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</si>
  <si>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</si>
  <si>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</si>
  <si>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</si>
  <si>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</si>
  <si>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</si>
  <si>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</si>
  <si>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</si>
  <si>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</si>
  <si>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</si>
  <si>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</si>
  <si>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</si>
  <si>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</si>
  <si>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</si>
  <si>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</si>
  <si>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</si>
  <si>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</si>
  <si>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</si>
  <si>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</si>
  <si>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</si>
  <si>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</si>
  <si>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</si>
  <si>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</si>
  <si>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</si>
  <si>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</si>
  <si>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</si>
  <si>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</si>
  <si>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</si>
  <si>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</si>
  <si>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</si>
  <si>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</si>
  <si>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</si>
  <si>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</si>
  <si>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</si>
  <si>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</si>
  <si>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</si>
  <si>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</si>
  <si>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</si>
  <si>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</si>
  <si>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</si>
  <si>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</si>
  <si>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</si>
  <si>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</si>
  <si>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</si>
  <si>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</si>
  <si>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</si>
  <si>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</si>
  <si>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</si>
  <si>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</si>
  <si>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</si>
  <si>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</si>
  <si>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</si>
  <si>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</si>
  <si>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</si>
  <si>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</si>
  <si>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</si>
  <si>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</si>
  <si>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</si>
  <si>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</si>
  <si>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</si>
  <si>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</si>
  <si>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</si>
  <si>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</si>
  <si>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</si>
  <si>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</si>
  <si>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</si>
  <si>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</si>
  <si>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</si>
  <si>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</si>
  <si>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</si>
  <si>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</si>
  <si>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</si>
  <si>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</si>
  <si>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</si>
  <si>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</si>
  <si>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</si>
  <si>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</si>
  <si>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</si>
  <si>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</si>
  <si>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</si>
  <si>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</si>
  <si>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</si>
  <si>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</si>
  <si>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</si>
  <si>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</si>
  <si>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</si>
  <si>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</si>
  <si>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</si>
  <si>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</si>
  <si>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</si>
  <si>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</si>
  <si>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</si>
  <si>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</si>
  <si>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</si>
  <si>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</si>
  <si>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</si>
  <si>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</si>
  <si>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</si>
  <si>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</si>
  <si>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</si>
  <si>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</si>
  <si>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</si>
  <si>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</si>
  <si>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</si>
  <si>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</si>
  <si>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</si>
  <si>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</si>
  <si>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</si>
  <si>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</si>
  <si>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</si>
  <si>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</si>
  <si>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</si>
  <si>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</si>
  <si>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</si>
  <si>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</si>
  <si>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</si>
  <si>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</si>
  <si>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</si>
  <si>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</si>
  <si>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</si>
  <si>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</si>
  <si>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</si>
  <si>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</si>
  <si>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</si>
  <si>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</si>
  <si>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</si>
  <si>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</si>
  <si>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</si>
  <si>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</si>
  <si>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</si>
  <si>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</si>
  <si>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</si>
  <si>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</si>
  <si>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</si>
  <si>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</si>
  <si>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</si>
  <si>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</si>
  <si>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</si>
  <si>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</si>
  <si>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</si>
  <si>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</si>
  <si>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</si>
  <si>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</si>
  <si>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</si>
  <si>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</si>
  <si>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</si>
  <si>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</si>
  <si>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</si>
  <si>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</si>
  <si>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</si>
  <si>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</si>
  <si>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</si>
  <si>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</si>
  <si>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</si>
  <si>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</si>
  <si>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</si>
  <si>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</si>
  <si>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</si>
  <si>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</si>
  <si>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</si>
  <si>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</si>
  <si>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</si>
  <si>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</si>
  <si>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</si>
  <si>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</si>
  <si>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</si>
  <si>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</si>
  <si>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</si>
  <si>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</si>
  <si>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</si>
  <si>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</si>
  <si>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</si>
  <si>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</si>
  <si>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</si>
  <si>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</si>
  <si>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</si>
  <si>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</si>
  <si>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</si>
  <si>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</si>
  <si>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</si>
  <si>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</si>
  <si>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</si>
  <si>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</si>
  <si>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</si>
  <si>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</si>
  <si>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</si>
  <si>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</si>
  <si>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</si>
  <si>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</si>
  <si>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</si>
  <si>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</si>
  <si>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</si>
  <si>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</si>
  <si>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</si>
  <si>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</si>
  <si>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</si>
  <si>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</si>
  <si>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</si>
  <si>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</si>
  <si>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</si>
  <si>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</si>
  <si>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</si>
  <si>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</si>
  <si>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</si>
  <si>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</si>
  <si>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</si>
  <si>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</si>
  <si>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</si>
  <si>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</si>
  <si>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</si>
  <si>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</si>
  <si>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</si>
  <si>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</si>
  <si>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</si>
  <si>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</si>
  <si>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</si>
  <si>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</si>
  <si>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</si>
  <si>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</si>
  <si>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</si>
  <si>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</si>
  <si>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</si>
  <si>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</si>
  <si>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</si>
  <si>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</si>
  <si>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</si>
  <si>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</si>
  <si>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</si>
  <si>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</si>
  <si>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</si>
  <si>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</si>
  <si>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</si>
  <si>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</si>
  <si>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</si>
  <si>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</si>
  <si>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</si>
  <si>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</si>
  <si>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</si>
  <si>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</si>
  <si>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</si>
  <si>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</si>
  <si>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</si>
  <si>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</si>
  <si>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</si>
  <si>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</si>
  <si>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</si>
  <si>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</si>
  <si>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</si>
  <si>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</si>
  <si>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</si>
  <si>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</si>
  <si>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</si>
  <si>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</si>
  <si>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</si>
  <si>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</si>
  <si>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</si>
  <si>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</si>
  <si>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</si>
  <si>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</si>
  <si>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</si>
  <si>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</si>
  <si>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</si>
  <si>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</si>
  <si>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</si>
  <si>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</si>
  <si>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</si>
  <si>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</si>
  <si>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</si>
  <si>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</si>
  <si>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</si>
  <si>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</si>
  <si>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</si>
  <si>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</si>
  <si>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</si>
  <si>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</si>
  <si>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</si>
  <si>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</si>
  <si>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</si>
  <si>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</si>
  <si>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</si>
  <si>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</si>
  <si>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</si>
  <si>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</si>
  <si>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</si>
  <si>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</si>
  <si>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</si>
  <si>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</si>
  <si>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</si>
  <si>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</si>
  <si>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</si>
  <si>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</si>
  <si>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</si>
  <si>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</si>
  <si>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</si>
  <si>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</si>
  <si>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</si>
  <si>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</si>
  <si>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</si>
  <si>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</si>
  <si>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</si>
  <si>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</si>
  <si>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</si>
  <si>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</si>
  <si>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</si>
  <si>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</si>
  <si>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</si>
  <si>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</si>
  <si>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</si>
  <si>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</si>
  <si>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</si>
  <si>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</si>
  <si>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</si>
  <si>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</si>
  <si>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</si>
  <si>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</si>
  <si>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</si>
  <si>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</si>
  <si>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</si>
  <si>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</si>
  <si>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</si>
  <si>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</si>
  <si>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</si>
  <si>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</si>
  <si>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</si>
  <si>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</si>
  <si>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</si>
  <si>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</si>
  <si>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</si>
  <si>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</si>
  <si>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</si>
  <si>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</si>
  <si>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</si>
  <si>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</si>
  <si>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</si>
  <si>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</si>
  <si>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</si>
  <si>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</si>
  <si>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</si>
  <si>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</si>
  <si>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</si>
  <si>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</si>
  <si>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</si>
  <si>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</si>
  <si>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</si>
  <si>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</si>
  <si>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</si>
  <si>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</si>
  <si>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</si>
  <si>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</si>
  <si>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</si>
  <si>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</si>
  <si>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</si>
  <si>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</si>
  <si>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</si>
  <si>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</si>
  <si>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</si>
  <si>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</si>
  <si>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</si>
  <si>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</si>
  <si>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</si>
  <si>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</si>
  <si>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</si>
  <si>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</si>
  <si>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</si>
  <si>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</si>
  <si>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</si>
  <si>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</si>
  <si>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</si>
  <si>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</si>
  <si>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</si>
  <si>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</si>
  <si>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</si>
  <si>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</si>
  <si>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</si>
  <si>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</si>
  <si>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</si>
  <si>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</si>
  <si>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</si>
  <si>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</si>
  <si>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</si>
  <si>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</si>
  <si>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</si>
  <si>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</si>
  <si>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</si>
  <si>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</si>
  <si>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</si>
  <si>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</si>
  <si>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</si>
  <si>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</si>
  <si>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</si>
  <si>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</si>
  <si>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</si>
  <si>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</si>
  <si>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</si>
  <si>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</si>
  <si>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</si>
  <si>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</si>
  <si>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</si>
  <si>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</si>
  <si>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</si>
  <si>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</si>
  <si>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</si>
  <si>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</si>
  <si>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</si>
  <si>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</si>
  <si>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</si>
  <si>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</si>
  <si>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</si>
  <si>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</si>
  <si>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</si>
  <si>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</si>
  <si>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</si>
  <si>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</si>
  <si>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</si>
  <si>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</si>
  <si>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</si>
  <si>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</si>
  <si>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</si>
  <si>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</si>
  <si>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</si>
  <si>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</si>
  <si>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</si>
  <si>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</si>
  <si>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</si>
  <si>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</si>
  <si>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</si>
  <si>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</si>
  <si>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</si>
  <si>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</si>
  <si>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</si>
  <si>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</si>
  <si>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</si>
  <si>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</si>
  <si>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</si>
  <si>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</si>
  <si>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</si>
  <si>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</si>
  <si>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</si>
  <si>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</si>
  <si>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</si>
  <si>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</si>
  <si>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</si>
  <si>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</si>
  <si>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</si>
  <si>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</si>
  <si>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</si>
  <si>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</si>
  <si>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</si>
  <si>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</si>
  <si>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</si>
  <si>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</si>
  <si>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</si>
  <si>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</si>
  <si>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</si>
  <si>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</si>
  <si>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</si>
  <si>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</si>
  <si>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</si>
  <si>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</si>
  <si>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</si>
  <si>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</si>
  <si>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</si>
  <si>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</si>
  <si>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</si>
  <si>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</si>
  <si>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</si>
  <si>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</si>
  <si>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</si>
  <si>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</si>
  <si>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</si>
  <si>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</si>
  <si>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</si>
  <si>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</si>
  <si>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</si>
  <si>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</si>
  <si>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</si>
  <si>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</si>
  <si>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</si>
  <si>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</si>
  <si>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</si>
  <si>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</si>
  <si>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</si>
  <si>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</si>
  <si>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</si>
  <si>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</si>
  <si>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</si>
  <si>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</si>
  <si>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</si>
  <si>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</si>
  <si>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</si>
  <si>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</si>
  <si>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</si>
  <si>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</si>
  <si>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</si>
  <si>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</si>
  <si>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</si>
  <si>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</si>
  <si>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</si>
  <si>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</si>
  <si>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</si>
  <si>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</si>
  <si>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</si>
  <si>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</si>
  <si>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</si>
  <si>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</si>
  <si>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</si>
  <si>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</si>
  <si>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</si>
  <si>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</si>
  <si>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</si>
  <si>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</si>
  <si>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</si>
  <si>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</si>
  <si>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</si>
  <si>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</si>
  <si>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</si>
  <si>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</si>
  <si>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</si>
  <si>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</si>
  <si>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</si>
  <si>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</si>
  <si>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</si>
  <si>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</si>
  <si>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</si>
  <si>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</si>
  <si>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</si>
  <si>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</si>
  <si>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</si>
  <si>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</si>
  <si>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</si>
  <si>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</si>
  <si>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</si>
  <si>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</si>
  <si>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</si>
  <si>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</si>
  <si>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</si>
  <si>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</si>
  <si>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</si>
  <si>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</si>
  <si>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</si>
  <si>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</si>
  <si>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</si>
  <si>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</si>
  <si>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</si>
  <si>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</si>
  <si>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</si>
  <si>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</si>
  <si>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</si>
  <si>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</si>
  <si>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</si>
  <si>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</si>
  <si>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</si>
  <si>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</si>
  <si>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</si>
  <si>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</si>
  <si>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</si>
  <si>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</si>
  <si>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</si>
  <si>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</si>
  <si>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</si>
  <si>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</si>
  <si>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</si>
  <si>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</si>
  <si>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</si>
  <si>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</si>
  <si>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</si>
  <si>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</si>
  <si>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</si>
  <si>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</si>
  <si>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</si>
  <si>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</si>
  <si>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</si>
  <si>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</si>
  <si>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</si>
  <si>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</si>
  <si>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</si>
  <si>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</si>
  <si>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</si>
  <si>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</si>
  <si>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</si>
  <si>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</si>
  <si>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</si>
  <si>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</si>
  <si>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</si>
  <si>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</si>
  <si>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</si>
  <si>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</si>
  <si>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</si>
  <si>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</si>
  <si>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</si>
  <si>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</si>
  <si>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</si>
  <si>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</si>
  <si>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</si>
  <si>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</si>
  <si>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</si>
  <si>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</si>
  <si>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</si>
  <si>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</si>
  <si>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</si>
  <si>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</si>
  <si>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</si>
  <si>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</si>
  <si>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</si>
  <si>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</si>
  <si>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</si>
  <si>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</si>
  <si>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</si>
  <si>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</si>
  <si>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</si>
  <si>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</si>
  <si>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</si>
  <si>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</si>
  <si>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</si>
  <si>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</si>
  <si>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</si>
  <si>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</si>
  <si>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</si>
  <si>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</si>
  <si>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</si>
  <si>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</si>
  <si>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</si>
  <si>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</si>
  <si>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</si>
  <si>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</si>
  <si>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</si>
  <si>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</si>
  <si>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</si>
  <si>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</si>
  <si>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</si>
  <si>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</si>
  <si>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</si>
  <si>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</si>
  <si>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</si>
  <si>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</si>
  <si>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</si>
  <si>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</si>
  <si>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</si>
  <si>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</si>
  <si>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</si>
  <si>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</si>
  <si>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</si>
  <si>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</si>
  <si>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</si>
  <si>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</si>
  <si>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</si>
  <si>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</si>
  <si>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</si>
  <si>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</si>
  <si>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</si>
  <si>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</si>
  <si>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</si>
  <si>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</si>
  <si>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</si>
  <si>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</si>
  <si>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</si>
  <si>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</si>
  <si>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</si>
  <si>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</si>
  <si>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</si>
  <si>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</si>
  <si>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</si>
  <si>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</si>
  <si>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</si>
  <si>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</si>
  <si>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</si>
  <si>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</si>
  <si>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</si>
  <si>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</si>
  <si>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</si>
  <si>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</si>
  <si>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</si>
  <si>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</si>
  <si>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</si>
  <si>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</si>
  <si>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</si>
  <si>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</si>
  <si>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</si>
  <si>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</si>
  <si>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</si>
  <si>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</si>
  <si>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</si>
  <si>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</si>
  <si>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</si>
  <si>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</si>
  <si>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</si>
  <si>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</si>
  <si>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</si>
  <si>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</si>
  <si>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</si>
  <si>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</si>
  <si>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</si>
  <si>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</si>
  <si>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</si>
  <si>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</si>
  <si>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</si>
  <si>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</si>
  <si>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</si>
  <si>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</si>
  <si>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</si>
  <si>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</si>
  <si>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</si>
  <si>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</si>
  <si>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</si>
  <si>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</si>
  <si>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</si>
  <si>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</si>
  <si>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</si>
  <si>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</si>
  <si>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</si>
  <si>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</si>
  <si>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</si>
  <si>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</si>
  <si>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</si>
  <si>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</si>
  <si>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</si>
  <si>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</si>
  <si>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</si>
  <si>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</si>
  <si>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</si>
  <si>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</si>
  <si>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</si>
  <si>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</si>
  <si>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</si>
  <si>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</si>
  <si>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</si>
  <si>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</si>
  <si>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</si>
  <si>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</si>
  <si>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</si>
  <si>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</si>
  <si>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</si>
  <si>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</si>
  <si>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</si>
  <si>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</si>
  <si>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</si>
  <si>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</si>
  <si>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</si>
  <si>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</si>
  <si>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</si>
  <si>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</si>
  <si>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</si>
  <si>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</si>
  <si>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</si>
  <si>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</si>
  <si>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</si>
  <si>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</si>
  <si>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</si>
  <si>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</si>
  <si>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</si>
  <si>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</si>
  <si>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</si>
  <si>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</si>
  <si>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</si>
  <si>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</si>
  <si>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</si>
  <si>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</si>
  <si>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</si>
  <si>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</si>
  <si>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</si>
  <si>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</si>
  <si>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</si>
  <si>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</si>
  <si>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</si>
  <si>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</si>
  <si>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</si>
  <si>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</si>
  <si>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</si>
  <si>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</si>
  <si>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</si>
  <si>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</si>
  <si>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</si>
  <si>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</si>
  <si>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</si>
  <si>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</si>
  <si>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</si>
  <si>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</si>
  <si>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</si>
  <si>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</si>
  <si>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</si>
  <si>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</si>
  <si>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</si>
  <si>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</si>
  <si>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</si>
  <si>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</si>
  <si>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</si>
  <si>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</si>
  <si>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</si>
  <si>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</si>
  <si>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</si>
  <si>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</si>
  <si>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</si>
  <si>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</si>
  <si>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</si>
  <si>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</si>
  <si>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</si>
  <si>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</si>
  <si>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</si>
  <si>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</si>
  <si>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</si>
  <si>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</si>
  <si>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</si>
  <si>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</si>
  <si>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</si>
  <si>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</si>
  <si>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</si>
  <si>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</si>
  <si>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</si>
  <si>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</si>
  <si>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</si>
  <si>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</si>
  <si>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</si>
  <si>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</si>
  <si>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</si>
  <si>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</si>
  <si>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</si>
  <si>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</si>
  <si>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</si>
  <si>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</si>
  <si>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</si>
  <si>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</si>
  <si>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</si>
  <si>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</si>
  <si>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</si>
  <si>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</si>
  <si>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</si>
  <si>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</si>
  <si>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</si>
  <si>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</si>
  <si>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</si>
  <si>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</si>
  <si>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</si>
  <si>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</si>
  <si>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</si>
  <si>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</si>
  <si>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</si>
  <si>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</si>
  <si>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</si>
  <si>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</si>
  <si>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</si>
  <si>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</si>
  <si>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</si>
  <si>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</si>
  <si>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</si>
  <si>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</si>
  <si>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</si>
  <si>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</si>
  <si>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</si>
  <si>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</si>
  <si>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</si>
  <si>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</si>
  <si>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</si>
  <si>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</si>
  <si>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</si>
  <si>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</si>
  <si>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</si>
  <si>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</si>
  <si>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</si>
  <si>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</si>
  <si>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</si>
  <si>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</si>
  <si>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</si>
  <si>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</si>
  <si>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</si>
  <si>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</si>
  <si>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</si>
  <si>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</si>
  <si>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</si>
  <si>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</si>
  <si>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</si>
  <si>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</si>
  <si>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</si>
  <si>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</si>
  <si>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</si>
  <si>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</si>
  <si>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</si>
  <si>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</si>
  <si>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</si>
  <si>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</si>
  <si>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</si>
  <si>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</si>
  <si>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</si>
  <si>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</si>
  <si>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</si>
  <si>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</si>
  <si>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</si>
  <si>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</si>
  <si>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</si>
  <si>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</si>
  <si>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</si>
  <si>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</si>
  <si>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</si>
  <si>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</si>
  <si>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</si>
  <si>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</si>
  <si>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</si>
  <si>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</si>
  <si>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</si>
  <si>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</si>
  <si>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</si>
  <si>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</si>
  <si>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</si>
  <si>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</si>
  <si>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</si>
  <si>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</si>
  <si>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</si>
  <si>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</si>
  <si>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</si>
  <si>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</si>
  <si>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</si>
  <si>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</si>
  <si>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</si>
  <si>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</si>
  <si>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</si>
  <si>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</si>
  <si>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</si>
  <si>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</si>
  <si>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</si>
  <si>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</si>
  <si>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</si>
  <si>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</si>
  <si>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</si>
  <si>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</si>
  <si>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</si>
  <si>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</si>
  <si>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</si>
  <si>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</si>
  <si>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</si>
  <si>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</si>
  <si>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</si>
  <si>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</si>
  <si>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</si>
  <si>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</si>
  <si>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</si>
  <si>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</si>
  <si>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</si>
  <si>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</si>
  <si>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</si>
  <si>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</si>
  <si>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</si>
  <si>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</si>
  <si>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</si>
  <si>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</si>
  <si>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</si>
  <si>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</si>
  <si>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</si>
  <si>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</si>
  <si>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</si>
  <si>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</si>
  <si>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</si>
  <si>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</si>
  <si>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</si>
  <si>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</si>
  <si>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</si>
  <si>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</si>
  <si>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</si>
  <si>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</si>
  <si>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</si>
  <si>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</si>
  <si>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</si>
  <si>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</si>
  <si>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</si>
  <si>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</si>
  <si>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</si>
  <si>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</si>
  <si>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</si>
  <si>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</si>
  <si>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</si>
  <si>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</si>
  <si>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</si>
  <si>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</si>
  <si>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</si>
  <si>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</si>
  <si>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</si>
  <si>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</si>
  <si>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</si>
  <si>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</si>
  <si>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</si>
  <si>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</si>
  <si>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</si>
  <si>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</si>
  <si>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</si>
  <si>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</si>
  <si>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</si>
  <si>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</si>
  <si>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</si>
  <si>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</si>
  <si>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</si>
  <si>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</si>
  <si>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</si>
  <si>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</si>
  <si>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</si>
  <si>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</si>
  <si>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</si>
  <si>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</si>
  <si>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</si>
  <si>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</si>
  <si>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</si>
  <si>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</si>
  <si>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</si>
  <si>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</si>
  <si>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</si>
  <si>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</si>
  <si>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</si>
  <si>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</si>
  <si>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</si>
  <si>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</si>
  <si>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</si>
  <si>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</si>
  <si>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</si>
  <si>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</si>
  <si>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</si>
  <si>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</si>
  <si>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</si>
  <si>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</si>
  <si>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</si>
  <si>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</si>
  <si>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</si>
  <si>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</si>
  <si>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</si>
  <si>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</si>
  <si>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</si>
  <si>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</si>
  <si>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</si>
  <si>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</si>
  <si>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</si>
  <si>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</si>
  <si>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</si>
  <si>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</si>
  <si>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</si>
  <si>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</si>
  <si>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</si>
  <si>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</si>
  <si>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</si>
  <si>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</si>
  <si>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</si>
  <si>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</si>
  <si>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</si>
  <si>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</si>
  <si>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</si>
  <si>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</si>
  <si>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</si>
  <si>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</si>
  <si>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</si>
  <si>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</si>
  <si>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</si>
  <si>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</si>
  <si>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</si>
  <si>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</si>
  <si>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</si>
  <si>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</si>
  <si>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</si>
  <si>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</si>
  <si>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</si>
  <si>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</si>
  <si>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</si>
  <si>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</si>
  <si>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</si>
  <si>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</si>
  <si>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</si>
  <si>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</si>
  <si>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</si>
  <si>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</si>
  <si>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</si>
  <si>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</si>
  <si>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</si>
  <si>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</si>
  <si>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</si>
  <si>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</si>
  <si>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</si>
  <si>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</si>
  <si>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</si>
  <si>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</si>
  <si>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</si>
  <si>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</si>
  <si>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</si>
  <si>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</si>
  <si>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</si>
  <si>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</si>
  <si>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</si>
  <si>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</si>
  <si>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</si>
  <si>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</si>
  <si>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</si>
  <si>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</si>
  <si>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</si>
  <si>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</si>
  <si>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</si>
  <si>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</si>
  <si>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</si>
  <si>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</si>
  <si>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</si>
  <si>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</si>
  <si>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</si>
  <si>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</si>
  <si>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</si>
  <si>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</si>
  <si>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</si>
  <si>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</si>
  <si>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</si>
  <si>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</si>
  <si>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</si>
  <si>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</si>
  <si>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</si>
  <si>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</si>
  <si>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</si>
  <si>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</si>
  <si>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</si>
  <si>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</si>
  <si>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</si>
  <si>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</si>
  <si>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</si>
  <si>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</si>
  <si>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</si>
  <si>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</si>
  <si>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</si>
  <si>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</si>
  <si>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</si>
  <si>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</si>
  <si>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</si>
  <si>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</si>
  <si>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</si>
  <si>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</si>
  <si>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</si>
  <si>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</si>
  <si>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</si>
  <si>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</si>
  <si>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</si>
  <si>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</si>
  <si>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</si>
  <si>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</si>
  <si>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</si>
  <si>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</si>
  <si>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</si>
  <si>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</si>
  <si>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</si>
  <si>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</si>
  <si>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</si>
  <si>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</si>
  <si>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</si>
  <si>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</si>
  <si>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</si>
  <si>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</si>
  <si>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</si>
  <si>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</si>
  <si>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</si>
  <si>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</si>
  <si>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</si>
  <si>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</si>
  <si>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</si>
  <si>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</si>
  <si>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</si>
  <si>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</si>
  <si>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</si>
  <si>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</si>
  <si>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</si>
  <si>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</si>
  <si>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</si>
  <si>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</si>
  <si>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</si>
  <si>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</si>
  <si>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</si>
  <si>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</si>
  <si>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</si>
  <si>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</si>
  <si>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</si>
  <si>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</si>
  <si>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</si>
  <si>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</si>
  <si>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</si>
  <si>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</si>
  <si>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</si>
  <si>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</si>
  <si>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</si>
  <si>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</si>
  <si>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</si>
  <si>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</si>
  <si>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</si>
  <si>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</si>
  <si>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</si>
  <si>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</si>
  <si>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</si>
  <si>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</si>
  <si>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</si>
  <si>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</si>
  <si>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</si>
  <si>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</si>
  <si>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</si>
  <si>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</si>
  <si>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</si>
  <si>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</si>
  <si>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</si>
  <si>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</si>
  <si>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</si>
  <si>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</si>
  <si>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</si>
  <si>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</si>
  <si>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</si>
  <si>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</si>
  <si>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</si>
  <si>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</si>
  <si>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</si>
  <si>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</si>
  <si>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</si>
  <si>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</si>
  <si>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</si>
  <si>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</si>
  <si>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</si>
  <si>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</si>
  <si>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</si>
  <si>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</si>
  <si>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</si>
  <si>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</si>
  <si>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</si>
  <si>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</si>
  <si>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</si>
  <si>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</si>
  <si>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</si>
  <si>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</si>
  <si>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</si>
  <si>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</si>
  <si>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</si>
  <si>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</si>
  <si>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</si>
  <si>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</si>
  <si>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</si>
  <si>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</si>
  <si>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</si>
  <si>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</si>
  <si>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</si>
  <si>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</si>
  <si>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</si>
  <si>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</si>
  <si>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</si>
  <si>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</si>
  <si>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</si>
  <si>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</si>
  <si>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</si>
  <si>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</si>
  <si>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</si>
  <si>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</si>
  <si>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</si>
  <si>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</si>
  <si>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</si>
  <si>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</si>
  <si>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</si>
  <si>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</si>
  <si>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</si>
  <si>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</si>
  <si>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</si>
  <si>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</si>
  <si>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</si>
  <si>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</si>
  <si>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</si>
  <si>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</si>
  <si>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</si>
  <si>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</si>
  <si>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</si>
  <si>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</si>
  <si>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</si>
  <si>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</si>
  <si>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</si>
  <si>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</si>
  <si>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</si>
  <si>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</si>
  <si>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</si>
  <si>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</si>
  <si>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</si>
  <si>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</si>
  <si>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</si>
  <si>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</si>
  <si>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</si>
  <si>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</si>
  <si>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</si>
  <si>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</si>
  <si>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</si>
  <si>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</si>
  <si>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</si>
  <si>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</si>
  <si>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</si>
  <si>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</si>
  <si>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</si>
  <si>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</si>
  <si>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</si>
  <si>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</si>
  <si>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</si>
  <si>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</si>
  <si>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</si>
  <si>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</si>
  <si>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</si>
  <si>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</si>
  <si>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</si>
  <si>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</si>
  <si>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</si>
  <si>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</si>
  <si>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</si>
  <si>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</si>
  <si>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</si>
  <si>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</si>
  <si>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</si>
  <si>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</si>
  <si>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</si>
  <si>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</si>
  <si>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</si>
  <si>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</si>
  <si>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</si>
  <si>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</si>
  <si>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</si>
  <si>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</si>
  <si>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</si>
  <si>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</si>
  <si>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</si>
  <si>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</si>
  <si>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</si>
  <si>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</si>
  <si>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</si>
  <si>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</si>
  <si>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</si>
  <si>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</si>
  <si>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</si>
  <si>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</si>
  <si>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</si>
  <si>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</si>
  <si>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</si>
  <si>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</si>
  <si>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</si>
  <si>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</si>
  <si>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</si>
  <si>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</si>
  <si>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</si>
  <si>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</si>
  <si>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</si>
  <si>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</si>
  <si>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</si>
  <si>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</si>
  <si>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</si>
  <si>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</si>
  <si>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</si>
  <si>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</si>
  <si>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</si>
  <si>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</si>
  <si>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</si>
  <si>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</si>
  <si>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</si>
  <si>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</si>
  <si>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</si>
  <si>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</si>
  <si>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</si>
  <si>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</si>
  <si>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</si>
  <si>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</si>
  <si>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</si>
  <si>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</si>
  <si>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</si>
  <si>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</si>
  <si>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</si>
  <si>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</si>
  <si>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</si>
  <si>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</si>
  <si>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</si>
  <si>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</si>
  <si>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</si>
  <si>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</si>
  <si>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</si>
  <si>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</si>
  <si>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</si>
  <si>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</si>
  <si>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</si>
  <si>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</si>
  <si>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</si>
  <si>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</si>
  <si>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</si>
  <si>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</si>
  <si>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</si>
  <si>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</si>
  <si>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</si>
  <si>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</si>
  <si>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</si>
  <si>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</si>
  <si>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</si>
  <si>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</si>
  <si>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</si>
  <si>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</si>
  <si>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</si>
  <si>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</si>
  <si>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</si>
  <si>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</si>
  <si>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</si>
  <si>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</si>
  <si>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</si>
  <si>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</si>
  <si>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</si>
  <si>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</si>
  <si>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</si>
  <si>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</si>
  <si>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</si>
  <si>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</si>
  <si>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</si>
  <si>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</si>
  <si>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</si>
  <si>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</si>
  <si>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</si>
  <si>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</si>
  <si>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</si>
  <si>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</si>
  <si>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</si>
  <si>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</si>
  <si>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</si>
  <si>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</si>
  <si>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</si>
  <si>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</si>
  <si>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</si>
  <si>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</si>
  <si>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</si>
  <si>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</si>
  <si>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</si>
  <si>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</si>
  <si>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</si>
  <si>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</si>
  <si>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</si>
  <si>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</si>
  <si>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</si>
  <si>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</si>
  <si>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</si>
  <si>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</si>
  <si>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</si>
  <si>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</si>
  <si>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</si>
  <si>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</si>
  <si>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</si>
  <si>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</si>
  <si>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</si>
  <si>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</si>
  <si>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</si>
  <si>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</si>
  <si>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</si>
  <si>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</si>
  <si>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</si>
  <si>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</si>
  <si>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</si>
  <si>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</si>
  <si>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</si>
  <si>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</si>
  <si>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</si>
  <si>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</si>
  <si>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</si>
  <si>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</si>
  <si>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</si>
  <si>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</si>
  <si>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</si>
  <si>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</si>
  <si>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</si>
  <si>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</si>
  <si>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</si>
  <si>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</si>
  <si>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</si>
  <si>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</si>
  <si>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</si>
  <si>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</si>
  <si>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</si>
  <si>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</si>
  <si>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</si>
  <si>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</si>
  <si>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</si>
  <si>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</si>
  <si>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</si>
  <si>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</si>
  <si>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</si>
  <si>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</si>
  <si>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</si>
  <si>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</si>
  <si>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</si>
  <si>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</si>
  <si>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</si>
  <si>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</si>
  <si>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</si>
  <si>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</si>
  <si>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</si>
  <si>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</si>
  <si>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</si>
  <si>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</si>
  <si>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</si>
  <si>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</si>
  <si>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</si>
  <si>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</si>
  <si>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</si>
  <si>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</si>
  <si>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</si>
  <si>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</si>
  <si>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</si>
  <si>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</si>
  <si>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</si>
  <si>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</si>
  <si>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</si>
  <si>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</si>
  <si>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</si>
  <si>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</si>
  <si>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</si>
  <si>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</si>
  <si>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</si>
  <si>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</si>
  <si>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</si>
  <si>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</si>
  <si>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</si>
  <si>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</si>
  <si>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</si>
  <si>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</si>
  <si>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</si>
  <si>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</si>
  <si>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</si>
  <si>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</si>
  <si>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</si>
  <si>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</si>
  <si>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</si>
  <si>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</si>
  <si>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</si>
  <si>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</si>
  <si>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</si>
  <si>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</si>
  <si>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</si>
  <si>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</si>
  <si>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</si>
  <si>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</si>
  <si>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</si>
  <si>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</si>
  <si>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</si>
  <si>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</si>
  <si>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</si>
  <si>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</si>
  <si>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</si>
  <si>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</si>
  <si>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</si>
  <si>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</si>
  <si>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</si>
  <si>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</si>
  <si>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</si>
  <si>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</si>
  <si>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</si>
  <si>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</si>
  <si>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</si>
  <si>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</si>
  <si>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PCM-20251111-00000675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</si>
  <si>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</si>
  <si>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</si>
  <si>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</si>
  <si>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</si>
  <si>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</si>
  <si>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</si>
  <si>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</si>
  <si>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</si>
  <si>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</si>
  <si>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</si>
  <si>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PCM-20251111-00000635</t>
  </si>
  <si>
    <t xml:space="preserve">EM Team reached the site and found SCECO Power NA , as per the security there , Area is under demolishing and no power will be restored anymore , Site located in main Road not able to connect PG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</si>
</sst>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 totalsRowShown="0" headerRowDxfId="157" dataDxfId="156" headerRowBorderDxfId="154" tableBorderDxfId="155" totalsRowBorderDxfId="153">
  <autoFilter ref="A1:CJ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6" totalsRowShown="0" headerRowDxfId="31" dataDxfId="30" headerRowBorderDxfId="28" tableBorderDxfId="29">
  <autoFilter ref="A1:L2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309.5402115740726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45972.488637499999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45972.488637499999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45972.488637499999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45972.488637499999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45972.488637499999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45972.488637499999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45972.488637499999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45972.488637499999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45972.488637499999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45972.488637499999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45972.488637499999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45972.488637499999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45972.488637499999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45972.488637499999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45972.488637499999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45972.488637499999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45972.488637499999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45972.488637499999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45972.488637499999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45972.488637499999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45972.488637499999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45972.488637499999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45972.488637499999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45972.488637499999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45972.488637499999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45972.488637499999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45972.488637499999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45972.488637499999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45972.488637499999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45972.488637499999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45972.488637499999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45972.488637499999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45972.488637499999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45972.488637499999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45972.488637499999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45972.488637499999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45972.488637499999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45972.488637499999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45972.488637499999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45972.488637499999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45972.488637499999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45972.488637499999</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45972.488637499999</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334FCF42-494B-4D7C-8A7F-B3A13149BEC4}"/>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147.48879953703727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19" ca="1" si="1">IFERROR(NOW()-F4,"-")</f>
        <v>0.20511898148106411</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14503</v>
      </c>
      <c r="E5" s="103" t="s">
        <v>39021</v>
      </c>
      <c r="F5" s="104">
        <v>45972.405034722222</v>
      </c>
      <c r="G5" s="105">
        <f t="shared" ca="1" si="1"/>
        <v>8.3602777776832227E-2</v>
      </c>
      <c r="H5" s="104">
        <v>45972.400173611109</v>
      </c>
      <c r="I5" s="18" t="str">
        <f>IFERROR(VLOOKUP(D5,DB!A:F,6,0),"")</f>
        <v>SCECO</v>
      </c>
      <c r="J5" s="18" t="str">
        <f>IFERROR(VLOOKUP(D5,DB!A:G,7,0),"")</f>
        <v>Dead</v>
      </c>
      <c r="K5" s="19" t="s">
        <v>39106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45972.488637499999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45972.488637499999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45972.488637499999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45972.488637499999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45972.488637499999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45972.488637499999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45972.488637499999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45972.488637499999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45972.488637499999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45972.488637499999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45972.488637499999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45972.488637499999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45972.488637499999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45972.488637499999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ref="G20:G51" ca="1" si="2">IFERROR(NOW()-F20,"-")</f>
        <v>45972.488637499999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45972.488637499999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45972.488637499999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45972.488637499999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45972.488637499999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45972.488637499999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27"/>
      <c r="B26" s="128" t="str">
        <f>IFERROR(VLOOKUP(D26,DB!A:K,11,0),"")</f>
        <v/>
      </c>
      <c r="C26" s="128"/>
      <c r="D26" s="128"/>
      <c r="E26" s="129"/>
      <c r="F26" s="130"/>
      <c r="G26" s="131">
        <f t="shared" ca="1" si="2"/>
        <v>45972.488637499999</v>
      </c>
      <c r="H26" s="130"/>
      <c r="I26" s="128" t="str">
        <f>IFERROR(VLOOKUP(D26,DB!A:F,6,0),"")</f>
        <v/>
      </c>
      <c r="J26" s="128" t="str">
        <f>IFERROR(VLOOKUP(D26,DB!A:G,7,0),"")</f>
        <v/>
      </c>
      <c r="K26" s="132"/>
      <c r="L26" s="128" t="str">
        <f>IFERROR(VLOOKUP(D26,DB!A:I,9,0),"")</f>
        <v/>
      </c>
      <c r="M26" s="128"/>
      <c r="N26" s="128"/>
      <c r="O26" s="128"/>
      <c r="P26" s="128"/>
      <c r="Q26" s="128"/>
      <c r="R26" s="128"/>
      <c r="S26" s="128"/>
      <c r="T26" s="128"/>
      <c r="U26" s="128"/>
      <c r="V26" s="128"/>
      <c r="W26" s="128"/>
      <c r="X26" s="128"/>
      <c r="Y26" s="128"/>
      <c r="Z26" s="128"/>
      <c r="AA26" s="128"/>
      <c r="AB26" s="128"/>
      <c r="AC26" s="128"/>
      <c r="AD26" s="128"/>
      <c r="AE26" s="128"/>
      <c r="AF26" s="128"/>
      <c r="AG26" s="128"/>
      <c r="AH26" s="128"/>
      <c r="AI26" s="128"/>
      <c r="AJ26" s="128"/>
      <c r="AK26" s="128"/>
      <c r="AL26" s="128"/>
      <c r="AM26" s="128"/>
      <c r="AN26" s="128"/>
      <c r="AO26" s="128"/>
      <c r="AP26" s="128"/>
      <c r="AQ26" s="128"/>
      <c r="AR26" s="128"/>
      <c r="AS26" s="128"/>
      <c r="AT26" s="128"/>
      <c r="AU26" s="128"/>
      <c r="AV26" s="128"/>
      <c r="AW26" s="128"/>
      <c r="AX26" s="128"/>
      <c r="AY26" s="128"/>
      <c r="AZ26" s="128"/>
      <c r="BA26" s="128"/>
      <c r="BB26" s="128"/>
      <c r="BC26" s="128"/>
      <c r="BD26" s="128"/>
      <c r="BE26" s="128"/>
      <c r="BF26" s="128"/>
      <c r="BG26" s="128"/>
      <c r="BH26" s="128"/>
      <c r="BI26" s="128"/>
      <c r="BJ26" s="128"/>
      <c r="BK26" s="128"/>
      <c r="BL26" s="128"/>
      <c r="BM26" s="128"/>
      <c r="BN26" s="128"/>
      <c r="BO26" s="128"/>
      <c r="BP26" s="128"/>
      <c r="BQ26" s="128"/>
      <c r="BR26" s="128"/>
      <c r="BS26" s="128"/>
      <c r="BT26" s="128"/>
      <c r="BU26" s="128"/>
      <c r="BV26" s="128"/>
      <c r="BW26" s="128"/>
      <c r="BX26" s="128"/>
      <c r="BY26" s="128"/>
      <c r="BZ26" s="128"/>
      <c r="CA26" s="128"/>
      <c r="CB26" s="128"/>
      <c r="CC26" s="128"/>
      <c r="CD26" s="128"/>
      <c r="CE26" s="128"/>
      <c r="CF26" s="128"/>
      <c r="CG26" s="128"/>
      <c r="CH26" s="128"/>
      <c r="CI26" s="128"/>
      <c r="CJ26" s="133"/>
    </row>
  </sheetData>
  <dataValidations count="2">
    <dataValidation allowBlank="1" showInputMessage="1" showErrorMessage="1" sqref="E1" xr:uid="{4D935161-CDD3-4592-B877-3FB59C99E142}"/>
    <dataValidation type="list" allowBlank="1" showInputMessage="1" showErrorMessage="1" sqref="E3:E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45972.488637499999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45972.488637499999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45972.488637499999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45972.488637499999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45972.488637499999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45972.488637499999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45972.488637499999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45972.488637499999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45972.488637499999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45972.488637499999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45972.488637499999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45972.488637499999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45972.488637499999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45972.488637499999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45972.488637499999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45972.488637499999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45972.488637499999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45972.488637499999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45972.488637499999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45972.488637499999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45972.488637499999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45972.488637499999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45972.488637499999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45972.488637499999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45972.488637499999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45972.488637499999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45972.488637499999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45972.488637499999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45972.488637499999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45972.488637499999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45972.488637499999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45972.488637499999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45972.488637499999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45972.488637499999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45972.488637499999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45972.488637499999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45972.488637499999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45972.488637499999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45972.488637499999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45972.488637499999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45972.488637499999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45972.488637499999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45972.488637499999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45972.488637499999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45972.488637499999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45972.488637499999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45972.488637499999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45972.488637499999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45972.488637499999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45972.488637499999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45972.488637499999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45972.488637499999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45972.488637499999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45972.488637499999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45972.488637499999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45972.488637499999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45972.488637499999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45972.488637499999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45972.488637499999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45972.488637499999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45972.488637499999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45972.488637499999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45972.488637499999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45972.488637499999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45972.488637499999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45972.488637499999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45972.488637499999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45972.488637499999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45972.488637499999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45972.488637499999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45972.488637499999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45972.488637499999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45972.488637499999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45972.488637499999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45972.488637499999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45972.488637499999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45972.488637499999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45972.488637499999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45972.488637499999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45972.488637499999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45972.488637499999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45972.488637499999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45972.488637499999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45972.488637499999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45972.488637499999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45972.488637499999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45972.488637499999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45972.488637499999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45972.488637499999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45972.488637499999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45972.488637499999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45972.488637499999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45972.488637499999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45972.488637499999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45972.488637499999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45972.488637499999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45972.488637499999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45972.488637499999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45972.488637499999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45972.488637499999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45972.488637499999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45972.488637499999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45972.488637499999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45972.488637499999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45972.488637499999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45972.488637499999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45972.488637499999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45972.488637499999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45972.488637499999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45972.488637499999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45972.488637499999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45972.488637499999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45972.488637499999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45972.488637499999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45972.488637499999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45972.488637499999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45972.488637499999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45972.488637499999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45972.488637499999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45972.488637499999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45972.488637499999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45972.488637499999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45972.488637499999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45972.488637499999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45972.488637499999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45972.488637499999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45972.488637499999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45972.488637499999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45972.488637499999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45972.488637499999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45972.488637499999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45972.488637499999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45972.488637499999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45972.488637499999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45972.488637499999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45972.488637499999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45972.488637499999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45972.488637499999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45972.488637499999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45972.488637499999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45972.488637499999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45972.488637499999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45972.488637499999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45972.488637499999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45972.488637499999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45972.488637499999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45972.488637499999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45972.488637499999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45972.488637499999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45972.488637499999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45972.488637499999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45972.488637499999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45972.488637499999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45972.488637499999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45972.488637499999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45972.488637499999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45972.488637499999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45972.488637499999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45972.488637499999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45972.488637499999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45972.488637499999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45972.488637499999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45972.488637499999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45972.488637499999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45972.488637499999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45972.488637499999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45972.488637499999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45972.488637499999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45972.488637499999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45972.488637499999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45972.488637499999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45972.488637499999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45972.488637499999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45972.488637499999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45972.488637499999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45972.488637499999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45972.488637499999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45972.488637499999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45972.488637499999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45972.488637499999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45972.488637499999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45972.488637499999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45972.488637499999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45972.488637499999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45972.488637499999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45972.488637499999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45972.488637499999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45972.488637499999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45972.488637499999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45972.488637499999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45972.488637499999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45972.488637499999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45972.488637499999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45972.488637499999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45972.488637499999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45972.488637499999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45972.488637499999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45972.488637499999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45972.488637499999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45972.488637499999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45972.488637499999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45972.488637499999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45972.488637499999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45972.488637499999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45972.488637499999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45972.488637499999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45972.488637499999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45972.488637499999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45972.488637499999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45972.488637499999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45972.488637499999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45972.488637499999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45972.488637499999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45972.488637499999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45972.488637499999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45972.488637499999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45972.488637499999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45972.488637499999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45972.488637499999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45972.488637499999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45972.488637499999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45972.488637499999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45972.488637499999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45972.488637499999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45972.488637499999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45972.488637499999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45972.488637499999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45972.488637499999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45972.488637499999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45972.488637499999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45972.488637499999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45972.488637499999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45972.488637499999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45972.488637499999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45972.488637499999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45972.488637499999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45972.488637499999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45972.488637499999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45972.488637499999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45972.488637499999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45972.488637499999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45972.488637499999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45972.488637499999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45972.488637499999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45972.488637499999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45972.488637499999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45972.488637499999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45972.488637499999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45972.488637499999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45972.488637499999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45972.488637499999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45972.488637499999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45972.488637499999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45972.488637499999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45972.488637499999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45972.488637499999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45972.488637499999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45972.488637499999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45972.488637499999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45972.488637499999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45972.488637499999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45972.488637499999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45972.488637499999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45972.488637499999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45972.488637499999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45972.488637499999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45972.488637499999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45972.488637499999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45972.488637499999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45972.488637499999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45972.488637499999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45972.488637499999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45972.488637499999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45972.488637499999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45972.488637499999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45972.488637499999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45972.488637499999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45972.488637499999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45972.488637499999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45972.488637499999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45972.488637499999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45972.488637499999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45972.488637499999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45972.488637499999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45972.488637499999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45972.488637499999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45972.488637499999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45972.488637499999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45972.488637499999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45972.488637499999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45972.488637499999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45972.488637499999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45972.488637499999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45972.488637499999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45972.488637499999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45972.488637499999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45972.488637499999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45972.488637499999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45972.488637499999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45972.488637499999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45972.488637499999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45972.488637499999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45972.488637499999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45972.488637499999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45972.488637499999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45972.488637499999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45972.488637499999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45972.488637499999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45972.488637499999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45972.488637499999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45972.488637499999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45972.488637499999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45972.488637499999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45972.488637499999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45972.488637499999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45972.488637499999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45972.488637499999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45972.488637499999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45972.488637499999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45972.488637499999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45972.488637499999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45972.488637499999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45972.488637499999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45972.488637499999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45972.488637499999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45972.488637499999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45972.488637499999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45972.488637499999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45972.488637499999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45972.488637499999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45972.488637499999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45972.488637499999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45972.488637499999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45972.488637499999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45972.488637499999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45972.488637499999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45972.488637499999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45972.488637499999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45972.488637499999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45972.488637499999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45972.488637499999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45972.488637499999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45972.488637499999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45972.488637499999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45972.488637499999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45972.488637499999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45972.488637499999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45972.488637499999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45972.488637499999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45972.488637499999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45972.488637499999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45972.488637499999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45972.488637499999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45972.488637499999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45972.488637499999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45972.488637499999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45972.488637499999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45972.488637499999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45972.488637499999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45972.488637499999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45972.488637499999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45972.488637499999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45972.488637499999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45972.488637499999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45972.488637499999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45972.488637499999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45972.488637499999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45972.488637499999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45972.488637499999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45972.488637499999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45972.488637499999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45972.488637499999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45972.488637499999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45972.488637499999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45972.488637499999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45972.488637499999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45972.488637499999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45972.488637499999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45972.488637499999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45972.488637499999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45972.488637499999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45972.488637499999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45972.488637499999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45972.488637499999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45972.488637499999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45972.488637499999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45972.488637499999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45972.488637499999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45972.488637499999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45972.488637499999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45972.488637499999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45972.488637499999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45972.488637499999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45972.488637499999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45972.488637499999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45972.488637499999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45972.488637499999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45972.488637499999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45972.488637499999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45972.488637499999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45972.488637499999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45972.488637499999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45972.488637499999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45972.488637499999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45972.488637499999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45972.488637499999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45972.488637499999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45972.488637499999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45972.488637499999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45972.488637499999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45972.488637499999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45972.488637499999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45972.488637499999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45972.488637499999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45972.488637499999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45972.488637499999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45972.488637499999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45972.488637499999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45972.488637499999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45972.488637499999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45972.488637499999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45972.488637499999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45972.488637499999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45972.488637499999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45972.488637499999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45972.488637499999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45972.488637499999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45972.488637499999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45972.488637499999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45972.488637499999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45972.488637499999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45972.488637499999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45972.488637499999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45972.488637499999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45972.488637499999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45972.488637499999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45972.488637499999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45972.488637499999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45972.488637499999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45972.488637499999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45972.488637499999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45972.488637499999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45972.488637499999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45972.488637499999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45972.488637499999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45972.488637499999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45972.488637499999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45972.488637499999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45972.488637499999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45972.488637499999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45972.488637499999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45972.488637499999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45972.488637499999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45972.488637499999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45972.488637499999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45972.488637499999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45972.488637499999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45972.488637499999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45972.488637499999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45972.488637499999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45972.488637499999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45972.488637499999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45972.488637499999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45972.488637499999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45972.488637499999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45972.488637499999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45972.488637499999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45972.488637499999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45972.488637499999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45972.488637499999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45972.488637499999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45972.488637499999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45972.488637499999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45972.488637499999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45972.488637499999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45972.488637499999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45972.488637499999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45972.488637499999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45972.488637499999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45972.488637499999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45972.488637499999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45972.488637499999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45972.488637499999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45972.488637499999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45972.488637499999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45972.488637499999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45972.488637499999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45972.488637499999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45972.488637499999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45972.488637499999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45972.488637499999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45972.488637499999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45972.488637499999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45972.488637499999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45972.488637499999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45972.488637499999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45972.488637499999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45972.488637499999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45972.488637499999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45972.488637499999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45972.488637499999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45972.488637499999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45972.488637499999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45972.488637499999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45972.488637499999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45972.488637499999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45972.488637499999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45972.488637499999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45972.488637499999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45972.488637499999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45972.488637499999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45972.488637499999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45972.488637499999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45972.488637499999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45972.488637499999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45972.488637499999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45972.488637499999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45972.488637499999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45972.488637499999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45972.488637499999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45972.488637499999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45972.488637499999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45972.488637499999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45972.488637499999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45972.488637499999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45972.488637499999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45972.488637499999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45972.488637499999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45972.488637499999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45972.488637499999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45972.488637499999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45972.488637499999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45972.488637499999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45972.488637499999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45972.488637499999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45972.488637499999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45972.488637499999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45972.488637499999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45972.488637499999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45972.488637499999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45972.488637499999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45972.488637499999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45972.488637499999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45972.488637499999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45972.488637499999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45972.488637499999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45972.488637499999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45972.488637499999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45972.488637499999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45972.488637499999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45972.488637499999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45972.488637499999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45972.488637499999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45972.488637499999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45972.488637499999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45972.488637499999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45972.488637499999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45972.488637499999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45972.488637499999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45972.488637499999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45972.488637499999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45972.488637499999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45972.488637499999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45972.488637499999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45972.488637499999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45972.488637499999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45972.488637499999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45972.488637499999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45972.488637499999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45972.488637499999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45972.488637499999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45972.488637499999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45972.488637499999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45972.488637499999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45972.488637499999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45972.488637499999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45972.488637499999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45972.488637499999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45972.488637499999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45972.488637499999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45972.488637499999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45972.488637499999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45972.488637499999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45972.488637499999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45972.488637499999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45972.488637499999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45972.488637499999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45972.488637499999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45972.488637499999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45972.488637499999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45972.488637499999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45972.488637499999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45972.488637499999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45972.488637499999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45972.488637499999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45972.488637499999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45972.488637499999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45972.488637499999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45972.488637499999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45972.488637499999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45972.488637499999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45972.488637499999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45972.488637499999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45972.488637499999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45972.488637499999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45972.488637499999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45972.488637499999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45972.488637499999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45972.488637499999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45972.488637499999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45972.488637499999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45972.488637499999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45972.488637499999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45972.488637499999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45972.488637499999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45972.488637499999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45972.488637499999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45972.488637499999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45972.488637499999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45972.488637499999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45972.488637499999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45972.488637499999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45972.488637499999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45972.488637499999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45972.488637499999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45972.488637499999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45972.488637499999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45972.488637499999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45972.488637499999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45972.488637499999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45972.488637499999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45972.488637499999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45972.488637499999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45972.488637499999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45972.488637499999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45972.488637499999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45972.488637499999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45972.488637499999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45972.488637499999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45972.488637499999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45972.488637499999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45972.488637499999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45972.488637499999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45972.488637499999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45972.488637499999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45972.488637499999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45972.488637499999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45972.488637499999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45972.488637499999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45972.488637499999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45972.488637499999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45972.488637499999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45972.488637499999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45972.488637499999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45972.488637499999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45972.488637499999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45972.488637499999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45972.488637499999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45972.488637499999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45972.488637499999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45972.488637499999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45972.488637499999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45972.488637499999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45972.488637499999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45972.488637499999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45972.488637499999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45972.488637499999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45972.488637499999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45972.488637499999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45972.488637499999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45972.488637499999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45972.488637499999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45972.488637499999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45972.488637499999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45972.488637499999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45972.488637499999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45972.488637499999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45972.488637499999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45972.488637499999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45972.488637499999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45972.488637499999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45972.488637499999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45972.488637499999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45972.488637499999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45972.488637499999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45972.488637499999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45972.488637499999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45972.488637499999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45972.488637499999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45972.488637499999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45972.488637499999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45972.488637499999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45972.488637499999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45972.488637499999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45972.488637499999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45972.488637499999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45972.488637499999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45972.488637499999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45972.488637499999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45972.488637499999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45972.488637499999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45972.488637499999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45972.488637499999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45972.488637499999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45972.488637499999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45972.488637499999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45972.488637499999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45972.488637499999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45972.488637499999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45972.488637499999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45972.488637499999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45972.488637499999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45972.488637499999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45972.488637499999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45972.488637499999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45972.488637499999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45972.488637499999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45972.488637499999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45972.488637499999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45972.488637499999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45972.488637499999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45972.488637499999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45972.488637499999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45972.488637499999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45972.488637499999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45972.488637499999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45972.488637499999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45972.488637499999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45972.488637499999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45972.488637499999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45972.488637499999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45972.488637499999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45972.488637499999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45972.488637499999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45972.488637499999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45972.488637499999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45972.488637499999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45972.488637499999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45972.488637499999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45972.488637499999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45972.488637499999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45972.488637499999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45972.488637499999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45972.488637499999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45972.488637499999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45972.488637499999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45972.488637499999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45972.488637499999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45972.488637499999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45972.488637499999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45972.488637499999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45972.488637499999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45972.488637499999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45972.488637499999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45972.488637499999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45972.488637499999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45972.488637499999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45972.488637499999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45972.488637499999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45972.488637499999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45972.488637499999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45972.488637499999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45972.488637499999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45972.488637499999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45972.488637499999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45972.488637499999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45972.488637499999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45972.488637499999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45972.488637499999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45972.488637499999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45972.488637499999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45972.488637499999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45972.488637499999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45972.488637499999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45972.488637499999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45972.488637499999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45972.488637499999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45972.488637499999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45972.488637499999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45972.488637499999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45972.488637499999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45972.488637499999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45972.488637499999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45972.488637499999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45972.488637499999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45972.488637499999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45972.488637499999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45972.488637499999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45972.488637499999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45972.488637499999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45972.488637499999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45972.488637499999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45972.488637499999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45972.488637499999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45972.488637499999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45972.488637499999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45972.488637499999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45972.488637499999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45972.488637499999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45972.488637499999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45972.488637499999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45972.488637499999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45972.488637499999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45972.488637499999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45972.488637499999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45972.488637499999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45972.488637499999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45972.488637499999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45972.488637499999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45972.488637499999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45972.488637499999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45972.488637499999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45972.488637499999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45972.488637499999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45972.488637499999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45972.488637499999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45972.488637499999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45972.488637499999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45972.488637499999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45972.488637499999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45972.488637499999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45972.488637499999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45972.488637499999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45972.488637499999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45972.488637499999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45972.488637499999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45972.488637499999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45972.488637499999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45972.488637499999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45972.488637499999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45972.488637499999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45972.488637499999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45972.488637499999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45972.488637499999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45972.488637499999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45972.488637499999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45972.488637499999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45972.488637499999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45972.488637499999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45972.488637499999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45972.488637499999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45972.488637499999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45972.488637499999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45972.488637499999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45972.488637499999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45972.488637499999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45972.488637499999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45972.488637499999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45972.488637499999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45972.488637499999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45972.488637499999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45972.488637499999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45972.488637499999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45972.488637499999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45972.488637499999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45972.488637499999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45972.488637499999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45972.488637499999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45972.488637499999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45972.488637499999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45972.488637499999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45972.488637499999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45972.488637499999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45972.488637499999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45972.488637499999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45972.488637499999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45972.488637499999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45972.488637499999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45972.488637499999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45972.488637499999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45972.488637499999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45972.488637499999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45972.488637499999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45972.488637499999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45972.488637499999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45972.488637499999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45972.488637499999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45972.488637499999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45972.488637499999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45972.488637499999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45972.488637499999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45972.488637499999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45972.488637499999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45972.488637499999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45972.488637499999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45972.488637499999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45972.488637499999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45972.488637499999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45972.488637499999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45972.488637499999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45972.488637499999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45972.488637499999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45972.488637499999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45972.488637499999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45972.488637499999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45972.488637499999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45972.488637499999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45972.488637499999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45972.488637499999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45972.488637499999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45972.488637499999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45972.488637499999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45972.488637499999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45972.488637499999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45972.488637499999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45972.488637499999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45972.488637499999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45972.488637499999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45972.488637499999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45972.488637499999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45972.488637499999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45972.488637499999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45972.488637499999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45972.488637499999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45972.488637499999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45972.488637499999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45972.488637499999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45972.488637499999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45972.488637499999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45972.488637499999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45972.488637499999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45972.488637499999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45972.488637499999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45972.488637499999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45972.488637499999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45972.488637499999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45972.488637499999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45972.488637499999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45972.488637499999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45972.488637499999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45972.488637499999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45972.488637499999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45972.488637499999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45972.488637499999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45972.488637499999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45972.488637499999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45972.488637499999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45972.488637499999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45972.488637499999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45972.488637499999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45972.488637499999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45972.488637499999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45972.488637499999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45972.488637499999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45972.488637499999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45972.488637499999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45972.488637499999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45972.488637499999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45972.488637499999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45972.488637499999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45972.488637499999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45972.488637499999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45972.488637499999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45972.488637499999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45972.488637499999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45972.488637499999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45972.488637499999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45972.488637499999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45972.488637499999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45972.488637499999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45972.488637499999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45972.488637499999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45972.488637499999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45972.488637499999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45972.488637499999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45972.488637499999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45972.488637499999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45972.488637499999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45972.488637499999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45972.488637499999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45972.488637499999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45972.488637499999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45972.488637499999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45972.488637499999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45972.488637499999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45972.488637499999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45972.488637499999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45972.488637499999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45972.488637499999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45972.488637499999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45972.488637499999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45972.488637499999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45972.488637499999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45972.488637499999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45972.488637499999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45972.488637499999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45972.488637499999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45972.488637499999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45972.488637499999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45972.488637499999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45972.488637499999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45972.488637499999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45972.488637499999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45972.488637499999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45972.488637499999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45972.488637499999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45972.488637499999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45972.488637499999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45972.488637499999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45972.488637499999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45972.488637499999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45972.488637499999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45972.488637499999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45972.488637499999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45972.488637499999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45972.488637499999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45972.488637499999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45972.488637499999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45972.488637499999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45972.488637499999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45972.488637499999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45972.488637499999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45972.488637499999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45972.488637499999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45972.488637499999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45972.488637499999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45972.488637499999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45972.488637499999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45972.488637499999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45972.488637499999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45972.488637499999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45972.488637499999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45972.488637499999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45972.488637499999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45972.488637499999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45972.488637499999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45972.488637499999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45972.488637499999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45972.488637499999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45972.488637499999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45972.488637499999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45972.488637499999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45972.488637499999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45972.488637499999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45972.488637499999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45972.488637499999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45972.488637499999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45972.488637499999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45972.488637499999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45972.488637499999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45972.488637499999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45972.488637499999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45972.488637499999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45972.488637499999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45972.488637499999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45972.488637499999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45972.488637499999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45972.488637499999</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269.00791990740254</v>
      </c>
      <c r="H2" s="96">
        <v>45703.474768518521</v>
      </c>
      <c r="I2" s="96" t="str">
        <f>IFERROR(VLOOKUP(D2,DB!A:F,6,0),"")</f>
        <v>SCECO</v>
      </c>
      <c r="J2" s="96" t="str">
        <f>IFERROR(VLOOKUP(D2,DB!A:G,7,0),"")</f>
        <v>Dead</v>
      </c>
      <c r="K2" s="98" t="s">
        <v>39109</v>
      </c>
      <c r="L2" s="92" t="str">
        <f>IFERROR(VLOOKUP(D2,DB!A:I,9,0),"")</f>
        <v>Latis</v>
      </c>
    </row>
    <row r="3" spans="1:16" ht="15" customHeight="1">
      <c r="A3" s="135"/>
      <c r="B3" s="135" t="str">
        <f>IFERROR(VLOOKUP(D3,DB!A:K,11,0),"")</f>
        <v/>
      </c>
      <c r="C3" s="94"/>
      <c r="D3" s="92"/>
      <c r="E3" s="95"/>
      <c r="F3" s="96"/>
      <c r="G3" s="97">
        <f ca="1">IFERROR(NOW()-F3,"")</f>
        <v>45972.488637499999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45972.488637499999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45972.488637499999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45972.488637499999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45972.488637499999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45972.488637499999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45972.488637499999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45972.488637499999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45972.488637499999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45972.488637499999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45972.488637499999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45972.488637499999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45972.488637499999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45972.488637499999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45972.488637499999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45972.488637499999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45972.488637499999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45972.488637499999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45972.488637499999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45972.488637499999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45972.488637499999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45972.488637499999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45972.488637499999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45972.488637499999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45972.488637499999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45972.488637499999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45972.488637499999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45972.488637499999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45972.488637499999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45972.488637499999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45972.488637499999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45972.488637499999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45972.488637499999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45972.488637499999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45972.488637499999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45972.488637499999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45972.488637499999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45972.488637499999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45972.488637499999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45972.488637499999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45972.488637499999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45972.488637499999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45972.488637499999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45972.488637499999</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45972.488637499999</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45972.488637499999</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45972.488637499999</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45972.488637499999</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45972.488637499999</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45972.488637499999</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45972.488637499999</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80.65657731481042</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46.299760185182095</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35" ca="1" si="1">IFERROR(NOW()-F4,"")</f>
        <v>23.827526388886326</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ht="30.75">
      <c r="A6" s="124" t="s">
        <v>39118</v>
      </c>
      <c r="B6" s="124" t="str">
        <f>IFERROR(VLOOKUP(D6,DB!A:K,11,0),"")</f>
        <v>R5</v>
      </c>
      <c r="C6" s="124">
        <v>1</v>
      </c>
      <c r="D6" s="124" t="s">
        <v>32794</v>
      </c>
      <c r="E6" s="124" t="s">
        <v>39100</v>
      </c>
      <c r="F6" s="125">
        <v>45972.38789351852</v>
      </c>
      <c r="G6" s="126">
        <f t="shared" ca="1" si="1"/>
        <v>0.10074398147844477</v>
      </c>
      <c r="H6" s="125">
        <v>45972.376782407409</v>
      </c>
      <c r="I6" s="124" t="str">
        <f>IFERROR(VLOOKUP(D6,DB!A:F,6,0),"")</f>
        <v>SCECO</v>
      </c>
      <c r="J6" s="124" t="str">
        <f>IFERROR(VLOOKUP(D6,DB!A:G,7,0),"")</f>
        <v>Vandalized+Dead</v>
      </c>
      <c r="K6" s="124" t="s">
        <v>39119</v>
      </c>
      <c r="L6" s="124" t="str">
        <f>IFERROR(VLOOKUP(D6,DB!A:I,9,0),"")</f>
        <v>Latis</v>
      </c>
    </row>
    <row r="7" spans="1:13">
      <c r="A7" s="124"/>
      <c r="B7" s="124" t="str">
        <f>IFERROR(VLOOKUP(D7,DB!A:K,11,0),"")</f>
        <v/>
      </c>
      <c r="C7" s="124"/>
      <c r="D7" s="124"/>
      <c r="E7" s="124"/>
      <c r="F7" s="125"/>
      <c r="G7" s="126">
        <f t="shared" ca="1" si="1"/>
        <v>45972.488637499999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45972.488637499999</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45972.488637499999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45972.488637499999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45972.488637499999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45972.488637499999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45972.488637499999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45972.488637499999</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45972.488637499999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45972.488637499999</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5"/>
      <c r="G17" s="126">
        <f t="shared" ca="1" si="1"/>
        <v>45972.488637499999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45972.488637499999</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45972.488637499999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45972.488637499999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45972.488637499999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45972.488637499999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45972.488637499999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45972.488637499999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45972.488637499999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45972.488637499999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45972.488637499999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45972.488637499999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45972.488637499999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45972.488637499999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45972.488637499999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45972.488637499999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45972.488637499999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45972.488637499999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45972.488637499999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ref="G36:G99" ca="1" si="2">IFERROR(NOW()-F36,"")</f>
        <v>45972.488637499999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45972.488637499999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45972.488637499999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45972.488637499999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45972.488637499999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45972.488637499999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45972.488637499999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45972.488637499999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45972.488637499999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45972.488637499999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45972.488637499999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45972.488637499999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45972.488637499999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45972.488637499999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45972.488637499999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45972.488637499999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45972.488637499999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45972.488637499999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45972.488637499999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45972.488637499999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45972.488637499999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45972.488637499999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45972.488637499999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45972.488637499999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45972.488637499999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45972.488637499999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45972.488637499999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45972.488637499999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45972.488637499999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45972.488637499999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45972.488637499999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45972.488637499999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45972.488637499999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45972.488637499999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45972.488637499999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45972.488637499999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45972.488637499999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45972.488637499999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45972.488637499999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45972.488637499999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45972.488637499999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45972.488637499999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45972.488637499999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45972.488637499999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45972.488637499999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45972.488637499999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45972.488637499999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45972.488637499999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45972.488637499999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45972.488637499999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45972.488637499999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45972.488637499999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45972.488637499999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45972.488637499999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45972.488637499999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45972.488637499999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45972.488637499999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45972.488637499999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45972.488637499999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45972.488637499999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45972.488637499999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45972.488637499999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45972.488637499999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45972.488637499999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ref="G100:G163" ca="1" si="3">IFERROR(NOW()-F100,"")</f>
        <v>45972.488637499999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45972.488637499999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45972.488637499999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45972.488637499999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45972.488637499999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45972.488637499999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45972.488637499999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45972.488637499999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45972.488637499999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45972.488637499999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45972.488637499999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45972.488637499999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45972.488637499999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45972.488637499999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45972.488637499999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45972.488637499999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45972.488637499999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45972.488637499999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45972.488637499999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45972.488637499999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45972.488637499999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45972.488637499999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45972.488637499999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45972.488637499999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45972.488637499999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45972.488637499999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45972.488637499999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45972.488637499999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45972.488637499999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45972.488637499999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45972.488637499999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45972.488637499999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45972.488637499999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45972.488637499999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45972.488637499999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45972.488637499999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45972.488637499999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45972.488637499999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45972.488637499999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45972.488637499999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45972.488637499999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45972.488637499999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45972.488637499999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45972.488637499999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45972.488637499999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45972.488637499999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45972.488637499999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45972.488637499999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45972.488637499999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45972.488637499999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45972.488637499999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45972.488637499999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45972.488637499999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45972.488637499999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45972.488637499999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45972.488637499999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45972.488637499999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45972.488637499999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45972.488637499999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45972.488637499999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45972.488637499999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45972.488637499999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45972.488637499999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45972.488637499999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ref="G164:G227" ca="1" si="4">IFERROR(NOW()-F164,"")</f>
        <v>45972.488637499999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45972.488637499999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45972.488637499999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45972.488637499999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45972.488637499999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45972.488637499999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45972.488637499999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45972.488637499999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45972.488637499999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45972.488637499999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45972.488637499999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45972.488637499999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45972.488637499999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45972.488637499999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45972.488637499999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45972.488637499999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45972.488637499999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45972.488637499999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45972.488637499999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45972.488637499999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45972.488637499999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45972.488637499999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45972.488637499999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45972.488637499999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45972.488637499999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45972.488637499999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45972.488637499999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45972.488637499999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45972.488637499999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45972.488637499999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45972.488637499999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45972.488637499999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45972.488637499999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45972.488637499999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45972.488637499999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45972.488637499999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45972.488637499999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45972.488637499999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45972.488637499999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45972.488637499999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45972.488637499999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45972.488637499999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45972.488637499999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45972.488637499999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45972.488637499999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45972.488637499999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45972.488637499999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45972.488637499999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45972.488637499999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45972.488637499999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45972.488637499999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45972.488637499999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45972.488637499999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45972.488637499999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45972.488637499999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45972.488637499999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45972.488637499999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45972.488637499999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45972.488637499999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45972.488637499999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45972.488637499999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45972.488637499999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45972.488637499999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45972.488637499999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ref="G228:G291" ca="1" si="5">IFERROR(NOW()-F228,"")</f>
        <v>45972.488637499999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45972.488637499999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45972.488637499999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45972.488637499999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45972.488637499999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45972.488637499999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45972.488637499999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45972.488637499999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45972.488637499999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45972.488637499999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45972.488637499999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45972.488637499999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45972.488637499999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45972.488637499999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45972.488637499999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45972.488637499999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45972.488637499999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45972.488637499999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45972.488637499999</v>
      </c>
      <c r="H246" s="124"/>
      <c r="I246" s="124" t="str">
        <f>IFERROR(VLOOKUP(D246,DB!A:F,6,0),"")</f>
        <v/>
      </c>
      <c r="J246" s="124" t="str">
        <f>IFERROR(VLOOKUP(D246,DB!A:G,7,0),"")</f>
        <v/>
      </c>
      <c r="K246" s="124"/>
      <c r="L246" s="124" t="str">
        <f>IFERROR(VLOOKUP(D246,DB!A:I,9,0),"")</f>
        <v/>
      </c>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sheetData>
  <dataValidations count="2">
    <dataValidation allowBlank="1" showInputMessage="1" showErrorMessage="1" sqref="E1" xr:uid="{920C6338-E771-4DAE-8C89-92A9093EA4DE}"/>
    <dataValidation type="list" allowBlank="1" showInputMessage="1" showErrorMessage="1" sqref="E2:E2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5"/>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 ca="1" si="0">IFERROR(NOW()-F2,"-")</f>
        <v>45972.488637499999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45972.488637499999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4:G67" ca="1" si="1">IFERROR(NOW()-F4,"-")</f>
        <v>45972.488637499999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45972.488637499999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45972.488637499999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45972.488637499999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45972.488637499999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45972.488637499999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45972.488637499999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45972.488637499999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45972.488637499999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45972.488637499999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45972.488637499999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45972.488637499999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45972.488637499999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45972.488637499999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45972.488637499999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45972.488637499999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45972.488637499999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45972.488637499999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45972.488637499999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45972.488637499999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45972.488637499999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45972.488637499999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45972.488637499999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45972.488637499999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45972.488637499999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45972.488637499999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45972.488637499999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45972.488637499999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45972.488637499999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45972.488637499999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45972.488637499999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45972.488637499999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45972.488637499999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45972.488637499999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45972.488637499999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45972.488637499999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45972.488637499999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45972.488637499999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45972.488637499999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45972.488637499999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45972.488637499999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45972.488637499999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45972.488637499999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45972.488637499999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45972.488637499999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45972.488637499999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45972.488637499999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45972.488637499999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45972.488637499999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45972.488637499999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45972.488637499999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45972.488637499999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45972.488637499999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45972.488637499999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45972.488637499999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45972.488637499999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45972.488637499999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45972.488637499999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45972.488637499999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45972.488637499999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45972.488637499999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45972.488637499999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45972.488637499999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45972.488637499999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ref="G68:G131" ca="1" si="2">IFERROR(NOW()-F68,"-")</f>
        <v>45972.488637499999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45972.488637499999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45972.488637499999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45972.488637499999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45972.488637499999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45972.488637499999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45972.488637499999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45972.488637499999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45972.488637499999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45972.488637499999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45972.488637499999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45972.488637499999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45972.488637499999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45972.488637499999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45972.488637499999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45972.488637499999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45972.488637499999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45972.488637499999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45972.488637499999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45972.488637499999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45972.488637499999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45972.488637499999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45972.488637499999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45972.488637499999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45972.488637499999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45972.488637499999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45972.488637499999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45972.488637499999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45972.488637499999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45972.488637499999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45972.488637499999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45972.488637499999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45972.488637499999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45972.488637499999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45972.488637499999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45972.488637499999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45972.488637499999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45972.488637499999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45972.488637499999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45972.488637499999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45972.488637499999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45972.488637499999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45972.488637499999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45972.488637499999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45972.488637499999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45972.488637499999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45972.488637499999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45972.488637499999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45972.488637499999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45972.488637499999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45972.488637499999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45972.488637499999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45972.488637499999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45972.488637499999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45972.488637499999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45972.488637499999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45972.488637499999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45972.488637499999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45972.488637499999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45972.488637499999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45972.488637499999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45972.488637499999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45972.488637499999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45972.488637499999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ref="G132:G165" ca="1" si="3">IFERROR(NOW()-F132,"-")</f>
        <v>45972.488637499999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45972.488637499999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45972.488637499999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45972.488637499999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45972.488637499999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45972.488637499999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45972.488637499999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45972.488637499999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45972.488637499999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45972.488637499999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45972.488637499999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45972.488637499999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45972.488637499999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45972.488637499999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45972.488637499999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45972.488637499999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45972.488637499999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45972.488637499999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45972.488637499999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45972.488637499999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45972.488637499999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45972.488637499999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45972.488637499999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45972.488637499999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45972.488637499999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45972.488637499999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45972.488637499999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45972.488637499999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45972.488637499999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45972.488637499999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45972.488637499999</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45972.488637499999</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45972.488637499999</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45972.488637499999</v>
      </c>
      <c r="H165" s="143"/>
      <c r="I165" s="141" t="str">
        <f>IFERROR(VLOOKUP(D165,DB!A:F,6,0),"")</f>
        <v/>
      </c>
      <c r="J165" s="141" t="str">
        <f>IFERROR(VLOOKUP(D165,DB!A:G,7,0),"")</f>
        <v/>
      </c>
      <c r="K165" s="144"/>
      <c r="L165" s="145" t="str">
        <f>IFERROR(VLOOKUP(D165,DB!A:I,9,0),"")</f>
        <v/>
      </c>
    </row>
  </sheetData>
  <dataValidations count="2">
    <dataValidation allowBlank="1" showInputMessage="1" showErrorMessage="1" sqref="E1" xr:uid="{9E1BC488-8814-4F8A-8DBE-742B3278AB71}"/>
    <dataValidation type="list" allowBlank="1" showInputMessage="1" showErrorMessage="1" sqref="E2:E1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2025-11-11T08:45:51Z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