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47" documentId="120_S{2AC9BD13-BADA-5192-A53E-5A8FF88502F6}" xr6:coauthVersionLast="47" xr6:coauthVersionMax="47" xr10:uidLastSave="{392D3323-2849-4DC9-A3EE-3F6F9F42291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I3"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3" i="9"/>
  <c r="J3" i="9"/>
  <c r="L3" i="9"/>
  <c r="B4" i="9"/>
  <c r="I4" i="9"/>
  <c r="J4" i="9"/>
  <c r="L4" i="9"/>
  <c r="B5" i="9"/>
  <c r="I5" i="9"/>
  <c r="J5" i="9"/>
  <c r="L5" i="9"/>
  <c r="B6" i="9"/>
  <c r="G6" i="9"/>
  <c r="I6" i="9"/>
  <c r="J6" i="9"/>
  <c r="L6" i="9"/>
  <c r="B7" i="9"/>
  <c r="G7" i="9"/>
  <c r="I7" i="9"/>
  <c r="J7" i="9"/>
  <c r="L7" i="9"/>
  <c r="B8" i="9"/>
  <c r="G8" i="9"/>
  <c r="I8" i="9"/>
  <c r="J8" i="9"/>
  <c r="L8"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<sst xmlns="http://schemas.openxmlformats.org/spreadsheetml/2006/main" count="180287" uniqueCount="39130">
  <si>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</si>
  <si>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</si>
  <si>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</si>
  <si>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</si>
  <si>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</si>
  <si>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</si>
  <si>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</si>
  <si>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</si>
  <si>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</si>
  <si>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</si>
  <si>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</si>
  <si>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</si>
  <si>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</si>
  <si>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</si>
  <si>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</si>
  <si>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</si>
  <si>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</si>
  <si>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</si>
  <si>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</si>
  <si>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</si>
  <si>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</si>
  <si>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</si>
  <si>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</si>
  <si>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</si>
  <si>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</si>
  <si>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</si>
  <si>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</si>
  <si>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</si>
  <si>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</si>
  <si>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</si>
  <si>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</si>
  <si>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</si>
  <si>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</si>
  <si>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</si>
  <si>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</si>
  <si>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</si>
  <si>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</si>
  <si>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</si>
  <si>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</si>
  <si>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</si>
  <si>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</si>
  <si>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</si>
  <si>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</si>
  <si>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</si>
  <si>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</si>
  <si>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</si>
  <si>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</si>
  <si>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</si>
  <si>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</si>
  <si>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</si>
  <si>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</si>
  <si>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</si>
  <si>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</si>
  <si>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</si>
  <si>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</si>
  <si>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</si>
  <si>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</si>
  <si>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</si>
  <si>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</si>
  <si>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</si>
  <si>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</si>
  <si>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</si>
  <si>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</si>
  <si>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</si>
  <si>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</si>
  <si>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</si>
  <si>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</si>
  <si>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</si>
  <si>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</si>
  <si>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</si>
  <si>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</si>
  <si>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</si>
  <si>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</si>
  <si>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</si>
  <si>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</si>
  <si>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</si>
  <si>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</si>
  <si>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</si>
  <si>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</si>
  <si>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</si>
  <si>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</si>
  <si>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</si>
  <si>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</si>
  <si>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</si>
  <si>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</si>
  <si>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</si>
  <si>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</si>
  <si>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</si>
  <si>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</si>
  <si>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</si>
  <si>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</si>
  <si>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</si>
  <si>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</si>
  <si>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</si>
  <si>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</si>
  <si>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</si>
  <si>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</si>
  <si>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</si>
  <si>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</si>
  <si>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</si>
  <si>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</si>
  <si>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</si>
  <si>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</si>
  <si>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</si>
  <si>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</si>
  <si>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</si>
  <si>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</si>
  <si>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</si>
  <si>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</si>
  <si>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</si>
  <si>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</si>
  <si>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</si>
  <si>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</si>
  <si>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</si>
  <si>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</si>
  <si>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</si>
  <si>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</si>
  <si>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</si>
  <si>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</si>
  <si>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</si>
  <si>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</si>
  <si>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</si>
  <si>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</si>
  <si>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</si>
  <si>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</si>
  <si>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</si>
  <si>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</si>
  <si>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</si>
  <si>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</si>
  <si>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</si>
  <si>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</si>
  <si>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</si>
  <si>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</si>
  <si>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</si>
  <si>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</si>
  <si>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</si>
  <si>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</si>
  <si>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</si>
  <si>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</si>
  <si>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</si>
  <si>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</si>
  <si>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</si>
  <si>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</si>
  <si>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</si>
  <si>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</si>
  <si>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</si>
  <si>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</si>
  <si>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</si>
  <si>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</si>
  <si>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</si>
  <si>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</si>
  <si>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</si>
  <si>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</si>
  <si>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</si>
  <si>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</si>
  <si>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</si>
  <si>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</si>
  <si>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</si>
  <si>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</si>
  <si>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</si>
  <si>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</si>
  <si>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</si>
  <si>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</si>
  <si>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</si>
  <si>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</si>
  <si>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</si>
  <si>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</si>
  <si>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</si>
  <si>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</si>
  <si>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</si>
  <si>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</si>
  <si>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</si>
  <si>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</si>
  <si>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</si>
  <si>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</si>
  <si>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</si>
  <si>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</si>
  <si>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</si>
  <si>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</si>
  <si>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</si>
  <si>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</si>
  <si>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</si>
  <si>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</si>
  <si>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</si>
  <si>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</si>
  <si>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</si>
  <si>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</si>
  <si>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</si>
  <si>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</si>
  <si>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</si>
  <si>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</si>
  <si>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</si>
  <si>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</si>
  <si>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</si>
  <si>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</si>
  <si>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</si>
  <si>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</si>
  <si>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</si>
  <si>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</si>
  <si>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</si>
  <si>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</si>
  <si>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</si>
  <si>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</si>
  <si>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</si>
  <si>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</si>
  <si>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</si>
  <si>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</si>
  <si>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</si>
  <si>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</si>
  <si>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</si>
  <si>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</si>
  <si>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</si>
  <si>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</si>
  <si>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</si>
  <si>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</si>
  <si>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</si>
  <si>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</si>
  <si>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</si>
  <si>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</si>
  <si>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</si>
  <si>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</si>
  <si>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</si>
  <si>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</si>
  <si>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</si>
  <si>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</si>
  <si>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</si>
  <si>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</si>
  <si>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</si>
  <si>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</si>
  <si>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</si>
  <si>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</si>
  <si>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</si>
  <si>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</si>
  <si>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</si>
  <si>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</si>
  <si>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</si>
  <si>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</si>
  <si>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</si>
  <si>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</si>
  <si>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</si>
  <si>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</si>
  <si>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</si>
  <si>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</si>
  <si>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</si>
  <si>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</si>
  <si>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</si>
  <si>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</si>
  <si>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</si>
  <si>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</si>
  <si>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</si>
  <si>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</si>
  <si>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</si>
  <si>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</si>
  <si>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</si>
  <si>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</si>
  <si>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</si>
  <si>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</si>
  <si>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</si>
  <si>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</si>
  <si>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</si>
  <si>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</si>
  <si>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</si>
  <si>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</si>
  <si>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</si>
  <si>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</si>
  <si>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</si>
  <si>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</si>
  <si>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</si>
  <si>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</si>
  <si>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</si>
  <si>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</si>
  <si>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</si>
  <si>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</si>
  <si>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</si>
  <si>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</si>
  <si>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</si>
  <si>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</si>
  <si>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</si>
  <si>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</si>
  <si>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</si>
  <si>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</si>
  <si>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</si>
  <si>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</si>
  <si>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</si>
  <si>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</si>
  <si>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</si>
  <si>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</si>
  <si>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</si>
  <si>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</si>
  <si>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</si>
  <si>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</si>
  <si>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</si>
  <si>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</si>
  <si>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</si>
  <si>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</si>
  <si>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</si>
  <si>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</si>
  <si>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</si>
  <si>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</si>
  <si>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</si>
  <si>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</si>
  <si>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</si>
  <si>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</si>
  <si>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</si>
  <si>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</si>
  <si>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</si>
  <si>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</si>
  <si>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</si>
  <si>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</si>
  <si>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</si>
  <si>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</si>
  <si>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</si>
  <si>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</si>
  <si>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</si>
  <si>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</si>
  <si>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</si>
  <si>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</si>
  <si>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</si>
  <si>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</si>
  <si>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</si>
  <si>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</si>
  <si>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</si>
  <si>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</si>
  <si>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</si>
  <si>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</si>
  <si>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</si>
  <si>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</si>
  <si>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</si>
  <si>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</si>
  <si>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</si>
  <si>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</si>
  <si>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</si>
  <si>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</si>
  <si>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</si>
  <si>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</si>
  <si>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</si>
  <si>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</si>
  <si>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</si>
  <si>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</si>
  <si>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</si>
  <si>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</si>
  <si>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</si>
  <si>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</si>
  <si>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</si>
  <si>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</si>
  <si>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</si>
  <si>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</si>
  <si>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</si>
  <si>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</si>
  <si>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</si>
  <si>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</si>
  <si>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</si>
  <si>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</si>
  <si>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</si>
  <si>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</si>
  <si>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</si>
  <si>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</si>
  <si>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</si>
  <si>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</si>
  <si>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</si>
  <si>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</si>
  <si>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</si>
  <si>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</si>
  <si>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</si>
  <si>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</si>
  <si>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</si>
  <si>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</si>
  <si>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</si>
  <si>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</si>
  <si>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</si>
  <si>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</si>
  <si>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</si>
  <si>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</si>
  <si>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</si>
  <si>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</si>
  <si>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</si>
  <si>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</si>
  <si>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</si>
  <si>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</si>
  <si>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</si>
  <si>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</si>
  <si>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</si>
  <si>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</si>
  <si>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</si>
  <si>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</si>
  <si>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</si>
  <si>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</si>
  <si>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</si>
  <si>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</si>
  <si>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</si>
  <si>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</si>
  <si>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</si>
  <si>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</si>
  <si>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</si>
  <si>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</si>
  <si>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</si>
  <si>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</si>
  <si>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</si>
  <si>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</si>
  <si>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</si>
  <si>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</si>
  <si>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</si>
  <si>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</si>
  <si>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</si>
  <si>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</si>
  <si>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</si>
  <si>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</si>
  <si>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</si>
  <si>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</si>
  <si>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</si>
  <si>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</si>
  <si>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</si>
  <si>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</si>
  <si>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</si>
  <si>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</si>
  <si>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</si>
  <si>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</si>
  <si>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</si>
  <si>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</si>
  <si>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</si>
  <si>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</si>
  <si>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</si>
  <si>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</si>
  <si>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</si>
  <si>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</si>
  <si>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</si>
  <si>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</si>
  <si>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</si>
  <si>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</si>
  <si>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</si>
  <si>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</si>
  <si>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</si>
  <si>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</si>
  <si>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</si>
  <si>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</si>
  <si>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</si>
  <si>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</si>
  <si>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</si>
  <si>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</si>
  <si>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</si>
  <si>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</si>
  <si>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</si>
  <si>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</si>
  <si>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</si>
  <si>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</si>
  <si>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</si>
  <si>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</si>
  <si>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</si>
  <si>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</si>
  <si>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</si>
  <si>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</si>
  <si>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</si>
  <si>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</si>
  <si>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</si>
  <si>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</si>
  <si>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</si>
  <si>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</si>
  <si>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</si>
  <si>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</si>
  <si>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</si>
  <si>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</si>
  <si>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</si>
  <si>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</si>
  <si>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</si>
  <si>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</si>
  <si>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</si>
  <si>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</si>
  <si>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</si>
  <si>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</si>
  <si>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</si>
  <si>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</si>
  <si>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</si>
  <si>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</si>
  <si>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</si>
  <si>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</si>
  <si>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</si>
  <si>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</si>
  <si>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</si>
  <si>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</si>
  <si>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</si>
  <si>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</si>
  <si>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</si>
  <si>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</si>
  <si>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</si>
  <si>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</si>
  <si>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</si>
  <si>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</si>
  <si>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</si>
  <si>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</si>
  <si>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</si>
  <si>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</si>
  <si>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</si>
  <si>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</si>
  <si>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</si>
  <si>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</si>
  <si>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</si>
  <si>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</si>
  <si>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</si>
  <si>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</si>
  <si>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</si>
  <si>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</si>
  <si>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</si>
  <si>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</si>
  <si>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</si>
  <si>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</si>
  <si>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</si>
  <si>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</si>
  <si>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</si>
  <si>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</si>
  <si>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</si>
  <si>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</si>
  <si>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</si>
  <si>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</si>
  <si>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</si>
  <si>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</si>
  <si>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</si>
  <si>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</si>
  <si>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</si>
  <si>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</si>
  <si>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</si>
  <si>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</si>
  <si>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</si>
  <si>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</si>
  <si>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</si>
  <si>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</si>
  <si>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</si>
  <si>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</si>
  <si>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</si>
  <si>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</si>
  <si>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</si>
  <si>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</si>
  <si>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</si>
  <si>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</si>
  <si>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</si>
  <si>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</si>
  <si>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</si>
  <si>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</si>
  <si>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</si>
  <si>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</si>
  <si>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</si>
  <si>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</si>
  <si>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</si>
  <si>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</si>
  <si>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</si>
  <si>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</si>
  <si>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</si>
  <si>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</si>
  <si>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</si>
  <si>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</si>
  <si>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</si>
  <si>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</si>
  <si>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</si>
  <si>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</si>
  <si>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</si>
  <si>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</si>
  <si>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</si>
  <si>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</si>
  <si>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</si>
  <si>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</si>
  <si>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</si>
  <si>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</si>
  <si>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</si>
  <si>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</si>
  <si>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</si>
  <si>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</si>
  <si>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</si>
  <si>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</si>
  <si>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</si>
  <si>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</si>
  <si>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</si>
  <si>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</si>
  <si>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</si>
  <si>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</si>
  <si>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</si>
  <si>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</si>
  <si>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</si>
  <si>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</si>
  <si>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</si>
  <si>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</si>
  <si>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</si>
  <si>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</si>
  <si>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</si>
  <si>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</si>
  <si>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</si>
  <si>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</si>
  <si>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</si>
  <si>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</si>
  <si>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</si>
  <si>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</si>
  <si>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</si>
  <si>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</si>
  <si>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</si>
  <si>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</si>
  <si>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</si>
  <si>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</si>
  <si>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</si>
  <si>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</si>
  <si>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</si>
  <si>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</si>
  <si>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</si>
  <si>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</si>
  <si>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</si>
  <si>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</si>
  <si>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</si>
  <si>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</si>
  <si>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</si>
  <si>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</si>
  <si>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</si>
  <si>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</si>
  <si>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</si>
  <si>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</si>
  <si>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</si>
  <si>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</si>
  <si>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</si>
  <si>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</si>
  <si>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</si>
  <si>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</si>
  <si>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</si>
  <si>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</si>
  <si>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</si>
  <si>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</si>
  <si>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</si>
  <si>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</si>
  <si>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</si>
  <si>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</si>
  <si>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</si>
  <si>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</si>
  <si>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</si>
  <si>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</si>
  <si>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</si>
  <si>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</si>
  <si>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</si>
  <si>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</si>
  <si>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</si>
  <si>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</si>
  <si>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</si>
  <si>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</si>
  <si>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</si>
  <si>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</si>
  <si>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</si>
  <si>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</si>
  <si>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</si>
  <si>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</si>
  <si>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</si>
  <si>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</si>
  <si>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</si>
  <si>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</si>
  <si>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</si>
  <si>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</si>
  <si>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</si>
  <si>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</si>
  <si>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</si>
  <si>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</si>
  <si>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</si>
  <si>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</si>
  <si>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</si>
  <si>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</si>
  <si>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</si>
  <si>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</si>
  <si>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</si>
  <si>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</si>
  <si>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</si>
  <si>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</si>
  <si>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</si>
  <si>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</si>
  <si>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</si>
  <si>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</si>
  <si>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</si>
  <si>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</si>
  <si>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</si>
  <si>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</si>
  <si>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</si>
  <si>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</si>
  <si>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</si>
  <si>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</si>
  <si>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</si>
  <si>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</si>
  <si>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</si>
  <si>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</si>
  <si>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</si>
  <si>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</si>
  <si>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</si>
  <si>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</si>
  <si>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</si>
  <si>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</si>
  <si>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</si>
  <si>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</si>
  <si>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</si>
  <si>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</si>
  <si>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</si>
  <si>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</si>
  <si>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</si>
  <si>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</si>
  <si>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</si>
  <si>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</si>
  <si>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</si>
  <si>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</si>
  <si>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</si>
  <si>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</si>
  <si>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</si>
  <si>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</si>
  <si>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</si>
  <si>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</si>
  <si>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</si>
  <si>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</si>
  <si>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</si>
  <si>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</si>
  <si>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</si>
  <si>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</si>
  <si>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</si>
  <si>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</si>
  <si>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</si>
  <si>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</si>
  <si>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</si>
  <si>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</si>
  <si>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</si>
  <si>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</si>
  <si>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</si>
  <si>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</si>
  <si>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</si>
  <si>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</si>
  <si>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</si>
  <si>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</si>
  <si>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</si>
  <si>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</si>
  <si>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</si>
  <si>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</si>
  <si>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</si>
  <si>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</si>
  <si>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</si>
  <si>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</si>
  <si>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</si>
  <si>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</si>
  <si>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</si>
  <si>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</si>
  <si>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</si>
  <si>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</si>
  <si>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</si>
  <si>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</si>
  <si>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</si>
  <si>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</si>
  <si>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</si>
  <si>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</si>
  <si>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</si>
  <si>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</si>
  <si>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</si>
  <si>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</si>
  <si>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</si>
  <si>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</si>
  <si>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</si>
  <si>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</si>
  <si>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</si>
  <si>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</si>
  <si>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</si>
  <si>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</si>
  <si>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</si>
  <si>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</si>
  <si>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</si>
  <si>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</si>
  <si>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</si>
  <si>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</si>
  <si>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</si>
  <si>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</si>
  <si>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</si>
  <si>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</si>
  <si>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</si>
  <si>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</si>
  <si>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</si>
  <si>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</si>
  <si>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</si>
  <si>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</si>
  <si>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</si>
  <si>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</si>
  <si>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</si>
  <si>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</si>
  <si>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</si>
  <si>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</si>
  <si>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</si>
  <si>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</si>
  <si>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</si>
  <si>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</si>
  <si>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</si>
  <si>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</si>
  <si>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</si>
  <si>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</si>
  <si>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</si>
  <si>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</si>
  <si>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</si>
  <si>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</si>
  <si>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</si>
  <si>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</si>
  <si>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</si>
  <si>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</si>
  <si>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</si>
  <si>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</si>
  <si>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</si>
  <si>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</si>
  <si>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</si>
  <si>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</si>
  <si>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</si>
  <si>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</si>
  <si>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</si>
  <si>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</si>
  <si>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</si>
  <si>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</si>
  <si>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</si>
  <si>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</si>
  <si>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</si>
  <si>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</si>
  <si>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</si>
  <si>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</si>
  <si>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</si>
  <si>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</si>
  <si>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</si>
  <si>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</si>
  <si>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</si>
  <si>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</si>
  <si>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</si>
  <si>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</si>
  <si>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</si>
  <si>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</si>
  <si>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</si>
  <si>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</si>
  <si>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</si>
  <si>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</si>
  <si>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</si>
  <si>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</si>
  <si>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</si>
  <si>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</si>
  <si>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</si>
  <si>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</si>
  <si>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</si>
  <si>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</si>
  <si>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</si>
  <si>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</si>
  <si>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</si>
  <si>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</si>
  <si>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</si>
  <si>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</si>
  <si>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</si>
  <si>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</si>
  <si>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</si>
  <si>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</si>
  <si>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</si>
  <si>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</si>
  <si>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</si>
  <si>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</si>
  <si>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</si>
  <si>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</si>
  <si>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</si>
  <si>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</si>
  <si>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</si>
  <si>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</si>
  <si>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</si>
  <si>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</si>
  <si>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</si>
  <si>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</si>
  <si>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</si>
  <si>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</si>
  <si>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</si>
  <si>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</si>
  <si>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</si>
  <si>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</si>
  <si>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</si>
  <si>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</si>
  <si>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</si>
  <si>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</si>
  <si>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</si>
  <si>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</si>
  <si>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</si>
  <si>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</si>
  <si>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</si>
  <si>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</si>
  <si>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</si>
  <si>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</si>
  <si>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</si>
  <si>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</si>
  <si>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</si>
  <si>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</si>
  <si>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</si>
  <si>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</si>
  <si>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</si>
  <si>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</si>
  <si>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</si>
  <si>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</si>
  <si>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</si>
  <si>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</si>
  <si>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</si>
  <si>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</si>
  <si>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</si>
  <si>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</si>
  <si>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</si>
  <si>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</si>
  <si>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</si>
  <si>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</si>
  <si>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</si>
  <si>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</si>
  <si>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</si>
  <si>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</si>
  <si>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</si>
  <si>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</si>
  <si>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</si>
  <si>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</si>
  <si>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</si>
  <si>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</si>
  <si>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</si>
  <si>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</si>
  <si>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</si>
  <si>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</si>
  <si>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</si>
  <si>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</si>
  <si>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</si>
  <si>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</si>
  <si>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</si>
  <si>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</si>
  <si>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</si>
  <si>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</si>
  <si>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</si>
  <si>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</si>
  <si>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</si>
  <si>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</si>
  <si>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</si>
  <si>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</si>
  <si>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</si>
  <si>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</si>
  <si>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</si>
  <si>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</si>
  <si>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</si>
  <si>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</si>
  <si>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</si>
  <si>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</si>
  <si>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</si>
  <si>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</si>
  <si>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</si>
  <si>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</si>
  <si>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</si>
  <si>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</si>
  <si>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</si>
  <si>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</si>
  <si>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</si>
  <si>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</si>
  <si>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</si>
  <si>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</si>
  <si>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</si>
  <si>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</si>
  <si>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</si>
  <si>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</si>
  <si>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</si>
  <si>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</si>
  <si>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</si>
  <si>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</si>
  <si>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</si>
  <si>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</si>
  <si>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</si>
  <si>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</si>
  <si>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</si>
  <si>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</si>
  <si>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</si>
  <si>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</si>
  <si>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</si>
  <si>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</si>
  <si>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</si>
  <si>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</si>
  <si>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</si>
  <si>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</si>
  <si>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</si>
  <si>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</si>
  <si>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</si>
  <si>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</si>
  <si>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</si>
  <si>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</si>
  <si>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</si>
  <si>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</si>
  <si>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</si>
  <si>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</si>
  <si>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</si>
  <si>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</si>
  <si>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</si>
  <si>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</si>
  <si>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</si>
  <si>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</si>
  <si>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</si>
  <si>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</si>
  <si>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</si>
  <si>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</si>
  <si>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</si>
  <si>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</si>
  <si>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</si>
  <si>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</si>
  <si>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</si>
  <si>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</si>
  <si>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</si>
  <si>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</si>
  <si>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</si>
  <si>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</si>
  <si>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</si>
  <si>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</si>
  <si>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</si>
  <si>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</si>
  <si>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</si>
  <si>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</si>
  <si>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</si>
  <si>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</si>
  <si>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</si>
  <si>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</si>
  <si>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</si>
  <si>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</si>
  <si>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</si>
  <si>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</si>
  <si>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</si>
  <si>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</si>
  <si>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</si>
  <si>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</si>
  <si>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</si>
  <si>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</si>
  <si>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</si>
  <si>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</si>
  <si>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</si>
  <si>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</si>
  <si>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</si>
  <si>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</si>
  <si>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</si>
  <si>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</si>
  <si>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</si>
  <si>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</si>
  <si>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</si>
  <si>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</si>
  <si>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</si>
  <si>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</si>
  <si>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</si>
  <si>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</si>
  <si>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</si>
  <si>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</si>
  <si>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</si>
  <si>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</si>
  <si>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</si>
  <si>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</si>
  <si>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</si>
  <si>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</si>
  <si>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</si>
  <si>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</si>
  <si>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</si>
  <si>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</si>
  <si>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</si>
  <si>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</si>
  <si>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</si>
  <si>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</si>
  <si>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</si>
  <si>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</si>
  <si>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</si>
  <si>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</si>
  <si>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</si>
  <si>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</si>
  <si>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</si>
  <si>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</si>
  <si>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</si>
  <si>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</si>
  <si>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</si>
  <si>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</si>
  <si>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</si>
  <si>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</si>
  <si>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</si>
  <si>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</si>
  <si>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</si>
  <si>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</si>
  <si>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</si>
  <si>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</si>
  <si>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</si>
  <si>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</si>
  <si>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</si>
  <si>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</si>
  <si>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</si>
  <si>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</si>
  <si>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</si>
  <si>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</si>
  <si>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</si>
  <si>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</si>
  <si>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</si>
  <si>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</si>
  <si>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</si>
  <si>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</si>
  <si>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</si>
  <si>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</si>
  <si>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</si>
  <si>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</si>
  <si>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</si>
  <si>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</si>
  <si>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</si>
  <si>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</si>
  <si>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</si>
  <si>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</si>
  <si>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</si>
  <si>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</si>
  <si>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</si>
  <si>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</si>
  <si>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</si>
  <si>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</si>
  <si>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</si>
  <si>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</si>
  <si>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</si>
  <si>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</si>
  <si>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</si>
  <si>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</si>
  <si>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</si>
  <si>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</si>
  <si>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</si>
  <si>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</si>
  <si>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</si>
  <si>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</si>
  <si>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</si>
  <si>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</si>
  <si>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</si>
  <si>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</si>
  <si>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</si>
  <si>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</si>
  <si>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</si>
  <si>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</si>
  <si>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</si>
  <si>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</si>
  <si>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</si>
  <si>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</si>
  <si>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</si>
  <si>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</si>
  <si>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</si>
  <si>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</si>
  <si>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</si>
  <si>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</si>
  <si>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</si>
  <si>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</si>
  <si>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</si>
  <si>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</si>
  <si>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</si>
  <si>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</si>
  <si>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</si>
  <si>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</si>
  <si>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</si>
  <si>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</si>
  <si>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</si>
  <si>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</si>
  <si>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</si>
  <si>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</si>
  <si>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</si>
  <si>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</si>
  <si>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</si>
  <si>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</si>
  <si>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</si>
  <si>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</si>
  <si>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</si>
  <si>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</si>
  <si>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</si>
  <si>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</si>
  <si>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</si>
  <si>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</si>
  <si>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</si>
  <si>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</si>
  <si>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</si>
  <si>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</si>
  <si>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</si>
  <si>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</si>
  <si>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</si>
  <si>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</si>
  <si>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</si>
  <si>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</si>
  <si>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</si>
  <si>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</si>
  <si>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</si>
  <si>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</si>
  <si>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</si>
  <si>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</si>
  <si>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</si>
  <si>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</si>
  <si>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</si>
  <si>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</si>
  <si>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</si>
  <si>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</si>
  <si>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</si>
  <si>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</si>
  <si>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</si>
  <si>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</si>
  <si>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</si>
  <si>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</si>
  <si>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</si>
  <si>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</si>
  <si>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</si>
  <si>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</si>
  <si>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</si>
  <si>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</si>
  <si>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</si>
  <si>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</si>
  <si>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</si>
  <si>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</si>
  <si>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</si>
  <si>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</si>
  <si>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</si>
  <si>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</si>
  <si>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</si>
  <si>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</si>
  <si>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</si>
  <si>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</si>
  <si>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</si>
  <si>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</si>
  <si>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</si>
  <si>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</si>
  <si>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</si>
  <si>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</si>
  <si>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</si>
  <si>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</si>
  <si>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</si>
  <si>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</si>
  <si>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</si>
  <si>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</si>
  <si>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</si>
  <si>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</si>
  <si>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</si>
  <si>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</si>
  <si>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</si>
  <si>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</si>
  <si>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</si>
  <si>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</si>
  <si>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</si>
  <si>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</si>
  <si>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</si>
  <si>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</si>
  <si>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</si>
  <si>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</si>
  <si>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</si>
  <si>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</si>
  <si>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</si>
  <si>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</si>
  <si>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</si>
  <si>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</si>
  <si>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</si>
  <si>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</si>
  <si>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</si>
  <si>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</si>
  <si>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</si>
  <si>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</si>
  <si>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</si>
  <si>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</si>
  <si>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</si>
  <si>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</si>
  <si>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</si>
  <si>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</si>
  <si>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</si>
  <si>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</si>
  <si>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</si>
  <si>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</si>
  <si>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</si>
  <si>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</si>
  <si>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</si>
  <si>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</si>
  <si>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</si>
  <si>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</si>
  <si>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</si>
  <si>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</si>
  <si>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</si>
  <si>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</si>
  <si>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</si>
  <si>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</si>
  <si>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</si>
  <si>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</si>
  <si>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</si>
  <si>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</si>
  <si>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</si>
  <si>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</si>
  <si>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</si>
  <si>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</si>
  <si>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</si>
  <si>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</si>
  <si>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</si>
  <si>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</si>
  <si>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</si>
  <si>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</si>
  <si>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</si>
  <si>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</si>
  <si>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</si>
  <si>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</si>
  <si>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</si>
  <si>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</si>
  <si>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</si>
  <si>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</si>
  <si>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</si>
  <si>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</si>
  <si>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</si>
  <si>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</si>
  <si>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</si>
  <si>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</si>
  <si>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</si>
  <si>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</si>
  <si>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</si>
  <si>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</si>
  <si>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</si>
  <si>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</si>
  <si>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</si>
  <si>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</si>
  <si>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</si>
  <si>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</si>
  <si>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</si>
  <si>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</si>
  <si>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</si>
  <si>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</si>
  <si>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</si>
  <si>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</si>
  <si>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</si>
  <si>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</si>
  <si>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</si>
  <si>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</si>
  <si>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</si>
  <si>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</si>
  <si>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</si>
  <si>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</si>
  <si>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</si>
  <si>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</si>
  <si>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</si>
  <si>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</si>
  <si>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</si>
  <si>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</si>
  <si>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</si>
  <si>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</si>
  <si>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</si>
  <si>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</si>
  <si>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</si>
  <si>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</si>
  <si>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</si>
  <si>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</si>
  <si>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</si>
  <si>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</si>
  <si>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</si>
  <si>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</si>
  <si>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</si>
  <si>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</si>
  <si>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</si>
  <si>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</si>
  <si>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</si>
  <si>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</si>
  <si>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</si>
  <si>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</si>
  <si>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</si>
  <si>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</si>
  <si>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</si>
  <si>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</si>
  <si>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</si>
  <si>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</si>
  <si>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</si>
  <si>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</si>
  <si>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</si>
  <si>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</si>
  <si>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</si>
  <si>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</si>
  <si>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</si>
  <si>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</si>
  <si>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</si>
  <si>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</si>
  <si>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</si>
  <si>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</si>
  <si>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</si>
  <si>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</si>
  <si>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</si>
  <si>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</si>
  <si>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</si>
  <si>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</si>
  <si>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</si>
  <si>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</si>
  <si>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</si>
  <si>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</si>
  <si>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</si>
  <si>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</si>
  <si>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</si>
  <si>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</si>
  <si>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</si>
  <si>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</si>
  <si>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</si>
  <si>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</si>
  <si>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</si>
  <si>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</si>
  <si>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</si>
  <si>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</si>
  <si>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</si>
  <si>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</si>
  <si>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</si>
  <si>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</si>
  <si>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</si>
  <si>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</si>
  <si>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</si>
  <si>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</si>
  <si>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</si>
  <si>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</si>
  <si>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</si>
  <si>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</si>
  <si>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</si>
  <si>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</si>
  <si>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</si>
  <si>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</si>
  <si>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</si>
  <si>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</si>
  <si>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</si>
  <si>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</si>
  <si>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</si>
  <si>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</si>
  <si>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</si>
  <si>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</si>
  <si>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</si>
  <si>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</si>
  <si>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</si>
  <si>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</si>
  <si>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</si>
  <si>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</si>
  <si>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</si>
  <si>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</si>
  <si>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</si>
  <si>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</si>
  <si>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</si>
  <si>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</si>
  <si>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</si>
  <si>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</si>
  <si>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</si>
  <si>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</si>
  <si>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</si>
  <si>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</si>
  <si>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</si>
  <si>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</si>
  <si>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</si>
  <si>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</si>
  <si>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</si>
  <si>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</si>
  <si>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</si>
  <si>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</si>
  <si>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</si>
  <si>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</si>
  <si>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</si>
  <si>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</si>
  <si>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</si>
  <si>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</si>
  <si>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</si>
  <si>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</si>
  <si>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</si>
  <si>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</si>
  <si>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</si>
  <si>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</si>
  <si>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</si>
  <si>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</si>
  <si>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</si>
  <si>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</si>
  <si>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</si>
  <si>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</si>
  <si>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</si>
  <si>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</si>
  <si>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</si>
  <si>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</si>
  <si>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</si>
  <si>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</si>
  <si>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</si>
  <si>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</si>
  <si>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</si>
  <si>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</si>
  <si>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</si>
  <si>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</si>
  <si>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</si>
  <si>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</si>
  <si>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</si>
  <si>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</si>
  <si>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</si>
  <si>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</si>
  <si>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</si>
  <si>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</si>
  <si>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</si>
  <si>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</si>
  <si>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</si>
  <si>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</si>
  <si>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</si>
  <si>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</si>
  <si>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</si>
  <si>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</si>
  <si>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</si>
  <si>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</si>
  <si>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</si>
  <si>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</si>
  <si>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</si>
  <si>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</si>
  <si>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</si>
  <si>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</si>
  <si>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</si>
  <si>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</si>
  <si>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</si>
  <si>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</si>
  <si>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</si>
  <si>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</si>
  <si>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</si>
  <si>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</si>
  <si>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</si>
  <si>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</si>
  <si>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</si>
  <si>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</si>
  <si>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</si>
  <si>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</si>
  <si>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</si>
  <si>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</si>
  <si>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</si>
  <si>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</si>
  <si>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</si>
  <si>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</si>
  <si>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</si>
  <si>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</si>
  <si>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</si>
  <si>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</si>
  <si>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</si>
  <si>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</si>
  <si>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</si>
  <si>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</si>
  <si>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</si>
  <si>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</si>
  <si>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</si>
  <si>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</si>
  <si>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</si>
  <si>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</si>
  <si>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</si>
  <si>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</si>
  <si>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</si>
  <si>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</si>
  <si>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</si>
  <si>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</si>
  <si>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</si>
  <si>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</si>
  <si>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</si>
  <si>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</si>
  <si>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</si>
  <si>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</si>
  <si>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</si>
  <si>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</si>
  <si>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</si>
  <si>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</si>
  <si>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</si>
  <si>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</si>
  <si>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</si>
  <si>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</si>
  <si>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</si>
  <si>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</si>
  <si>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</si>
  <si>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</si>
  <si>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</si>
  <si>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</si>
  <si>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</si>
  <si>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</si>
  <si>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</si>
  <si>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</si>
  <si>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</si>
  <si>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</si>
  <si>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</si>
  <si>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</si>
  <si>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</si>
  <si>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</si>
  <si>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</si>
  <si>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</si>
  <si>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</si>
  <si>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</si>
  <si>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</si>
  <si>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</si>
  <si>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</si>
  <si>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</si>
  <si>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</si>
  <si>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</si>
  <si>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</si>
  <si>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</si>
  <si>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</si>
  <si>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</si>
  <si>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</si>
  <si>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</si>
  <si>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</si>
  <si>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</si>
  <si>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</si>
  <si>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</si>
  <si>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</si>
  <si>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</si>
  <si>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</si>
  <si>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</si>
  <si>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</si>
  <si>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</si>
  <si>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</si>
  <si>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</si>
  <si>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</si>
  <si>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</si>
  <si>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</si>
  <si>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</si>
  <si>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</si>
  <si>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</si>
  <si>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</si>
  <si>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</si>
  <si>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</si>
  <si>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</si>
  <si>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</si>
  <si>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</si>
  <si>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</si>
  <si>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</si>
  <si>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</si>
  <si>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</si>
  <si>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</si>
  <si>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</si>
  <si>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</si>
  <si>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</si>
  <si>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</si>
  <si>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</si>
  <si>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</si>
  <si>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</si>
  <si>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</si>
  <si>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</si>
  <si>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</si>
  <si>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</si>
  <si>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</si>
  <si>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</si>
  <si>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</si>
  <si>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</si>
  <si>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</si>
  <si>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</si>
  <si>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</si>
  <si>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</si>
  <si>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</si>
  <si>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</si>
  <si>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</si>
  <si>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</si>
  <si>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</si>
  <si>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</si>
  <si>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</si>
  <si>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</si>
  <si>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</si>
  <si>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</si>
  <si>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</si>
  <si>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</si>
  <si>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</si>
  <si>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</si>
  <si>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</si>
  <si>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</si>
  <si>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</si>
  <si>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</si>
  <si>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</si>
  <si>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</si>
  <si>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</si>
  <si>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</si>
  <si>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</si>
  <si>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</si>
  <si>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</si>
  <si>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</si>
  <si>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</si>
  <si>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</si>
  <si>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</si>
  <si>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</si>
  <si>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</si>
  <si>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</si>
  <si>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</si>
  <si>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</si>
  <si>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</si>
  <si>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</si>
  <si>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</si>
  <si>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</si>
  <si>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</si>
  <si>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</si>
  <si>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</si>
  <si>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</si>
  <si>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</si>
  <si>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</si>
  <si>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</si>
  <si>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</si>
  <si>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</si>
  <si>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</si>
  <si>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</si>
  <si>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</si>
  <si>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</si>
  <si>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</si>
  <si>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</si>
  <si>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</si>
  <si>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</si>
  <si>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</si>
  <si>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</si>
  <si>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</si>
  <si>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</si>
  <si>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</si>
  <si>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</si>
  <si>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</si>
  <si>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</si>
  <si>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</si>
  <si>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</si>
  <si>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</si>
  <si>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</si>
  <si>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</si>
  <si>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</si>
  <si>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</si>
  <si>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</si>
  <si>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</si>
  <si>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</si>
  <si>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</si>
  <si>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</si>
  <si>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</si>
  <si>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</si>
  <si>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</si>
  <si>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</si>
  <si>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</si>
  <si>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</si>
  <si>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</si>
  <si>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</si>
  <si>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</si>
  <si>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</si>
  <si>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</si>
  <si>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</si>
  <si>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</si>
  <si>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</si>
  <si>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</si>
  <si>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</si>
  <si>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</si>
  <si>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</si>
  <si>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</si>
  <si>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</si>
  <si>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</si>
  <si>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</si>
  <si>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</si>
  <si>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</si>
  <si>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</si>
  <si>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</si>
  <si>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</si>
  <si>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</si>
  <si>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</si>
  <si>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</si>
  <si>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</si>
  <si>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</si>
  <si>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</si>
  <si>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</si>
  <si>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</si>
  <si>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</si>
  <si>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</si>
  <si>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</si>
  <si>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</si>
  <si>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</si>
  <si>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</si>
  <si>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</si>
  <si>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</si>
  <si>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</si>
  <si>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</si>
  <si>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</si>
  <si>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</si>
  <si>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</si>
  <si>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</si>
  <si>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</si>
  <si>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</si>
  <si>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</si>
  <si>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</si>
  <si>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</si>
  <si>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</si>
  <si>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</si>
  <si>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</si>
  <si>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</si>
  <si>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</si>
  <si>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</si>
  <si>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</si>
  <si>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</si>
  <si>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</si>
  <si>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</si>
  <si>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</si>
  <si>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</si>
  <si>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</si>
  <si>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</si>
  <si>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</si>
  <si>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</si>
  <si>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</si>
  <si>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</si>
  <si>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</si>
  <si>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</si>
  <si>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</si>
  <si>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</si>
  <si>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</si>
  <si>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</si>
  <si>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</si>
  <si>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</si>
  <si>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</si>
  <si>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</si>
  <si>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</si>
  <si>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</si>
  <si>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</si>
  <si>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</si>
  <si>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</si>
  <si>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</si>
  <si>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</si>
  <si>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</si>
  <si>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</si>
  <si>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</si>
  <si>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</si>
  <si>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</si>
  <si>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</si>
  <si>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</si>
  <si>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</si>
  <si>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</si>
  <si>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</si>
  <si>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</si>
  <si>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</si>
  <si>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</si>
  <si>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</si>
  <si>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</si>
  <si>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</si>
  <si>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</si>
  <si>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</si>
  <si>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</si>
  <si>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</si>
  <si>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</si>
  <si>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</si>
  <si>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</si>
  <si>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</si>
  <si>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</si>
  <si>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</si>
  <si>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</si>
  <si>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</si>
  <si>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</si>
  <si>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</si>
  <si>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</si>
  <si>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</si>
  <si>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</si>
  <si>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</si>
  <si>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</si>
  <si>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</si>
  <si>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</si>
  <si>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</si>
  <si>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</si>
  <si>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</si>
  <si>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</si>
  <si>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</si>
  <si>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</si>
  <si>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</si>
  <si>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</si>
  <si>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</si>
  <si>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</si>
  <si>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</si>
  <si>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</si>
  <si>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</si>
  <si>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</si>
  <si>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</si>
  <si>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</si>
  <si>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</si>
  <si>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</si>
  <si>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</si>
  <si>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</si>
  <si>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</si>
  <si>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</si>
  <si>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</si>
  <si>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</si>
  <si>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</si>
  <si>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</si>
  <si>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</si>
  <si>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</si>
  <si>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</si>
  <si>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</si>
  <si>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</si>
  <si>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</si>
  <si>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</si>
  <si>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</si>
  <si>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</si>
  <si>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</si>
  <si>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</si>
  <si>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</si>
  <si>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</si>
  <si>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</si>
  <si>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</si>
  <si>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</si>
  <si>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</si>
  <si>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</si>
  <si>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</si>
  <si>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</si>
  <si>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</si>
  <si>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</si>
  <si>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</si>
  <si>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</si>
  <si>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</si>
  <si>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</si>
  <si>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</si>
  <si>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</si>
  <si>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</si>
  <si>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</si>
  <si>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</si>
  <si>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</si>
  <si>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</si>
  <si>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</si>
  <si>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</si>
  <si>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</si>
  <si>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</si>
  <si>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</si>
  <si>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</si>
  <si>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</si>
  <si>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</si>
  <si>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</si>
  <si>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</si>
  <si>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</si>
  <si>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</si>
  <si>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</si>
  <si>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</si>
  <si>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</si>
  <si>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</si>
  <si>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</si>
  <si>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</si>
  <si>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</si>
  <si>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</si>
  <si>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</si>
  <si>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</si>
  <si>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</si>
  <si>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</si>
  <si>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</si>
  <si>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</si>
  <si>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</si>
  <si>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</si>
  <si>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</si>
  <si>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</si>
  <si>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</si>
  <si>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</si>
  <si>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</si>
  <si>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</si>
  <si>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</si>
  <si>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</si>
  <si>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</si>
  <si>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</si>
  <si>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</si>
  <si>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</si>
  <si>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</si>
  <si>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</si>
  <si>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</si>
  <si>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</si>
  <si>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</si>
  <si>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</si>
  <si>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</si>
  <si>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</si>
  <si>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</si>
  <si>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</si>
  <si>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</si>
  <si>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</si>
  <si>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</si>
  <si>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</si>
  <si>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</si>
  <si>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</si>
  <si>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</si>
  <si>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</si>
  <si>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</si>
  <si>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</si>
  <si>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</si>
  <si>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</si>
  <si>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</si>
  <si>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</si>
  <si>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</si>
  <si>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</si>
  <si>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</si>
  <si>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</si>
  <si>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</si>
  <si>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</si>
  <si>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</si>
  <si>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</si>
  <si>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</si>
  <si>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</si>
  <si>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</si>
  <si>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</si>
  <si>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</si>
  <si>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</si>
  <si>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</si>
  <si>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</si>
  <si>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</si>
  <si>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</si>
  <si>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</si>
  <si>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</si>
  <si>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</si>
  <si>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</si>
  <si>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</si>
  <si>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</si>
  <si>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</si>
  <si>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</si>
  <si>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</si>
  <si>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</si>
  <si>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</si>
  <si>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</si>
  <si>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</si>
  <si>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</si>
  <si>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</si>
  <si>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</si>
  <si>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</si>
  <si>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</si>
  <si>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</si>
  <si>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</si>
  <si>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</si>
  <si>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</si>
  <si>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</si>
  <si>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</si>
  <si>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</si>
  <si>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</si>
  <si>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</si>
  <si>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</si>
  <si>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</si>
  <si>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</si>
  <si>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</si>
  <si>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</si>
  <si>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</si>
  <si>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</si>
  <si>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</si>
  <si>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</si>
  <si>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</si>
  <si>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</si>
  <si>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</si>
  <si>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</si>
  <si>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</si>
  <si>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</si>
  <si>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</si>
  <si>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</si>
  <si>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</si>
  <si>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</si>
  <si>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</si>
  <si>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</si>
  <si>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</si>
  <si>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</si>
  <si>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</si>
  <si>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</si>
  <si>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</si>
  <si>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</si>
  <si>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</si>
  <si>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</si>
  <si>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</si>
  <si>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</si>
  <si>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</si>
  <si>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</si>
  <si>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</si>
  <si>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</si>
  <si>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</si>
  <si>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</si>
  <si>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</si>
  <si>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</si>
  <si>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</si>
  <si>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</si>
  <si>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</si>
  <si>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</si>
  <si>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</si>
  <si>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</si>
  <si>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</si>
  <si>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</si>
  <si>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</si>
  <si>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</si>
  <si>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</si>
  <si>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</si>
  <si>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</si>
  <si>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</si>
  <si>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</si>
  <si>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</si>
  <si>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</si>
  <si>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</si>
  <si>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</si>
  <si>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</si>
  <si>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</si>
  <si>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</si>
  <si>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</si>
  <si>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</si>
  <si>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</si>
  <si>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</si>
  <si>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</si>
  <si>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</si>
  <si>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</si>
  <si>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</si>
  <si>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</si>
  <si>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</si>
  <si>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</si>
  <si>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</si>
  <si>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</si>
  <si>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</si>
  <si>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</si>
  <si>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</si>
  <si>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</si>
  <si>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</si>
  <si>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</si>
  <si>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</si>
  <si>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</si>
  <si>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</si>
  <si>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</si>
  <si>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</si>
  <si>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</si>
  <si>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</si>
  <si>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</si>
  <si>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</si>
  <si>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</si>
  <si>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</si>
  <si>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</si>
  <si>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</si>
  <si>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</si>
  <si>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</si>
  <si>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</si>
  <si>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</si>
  <si>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</si>
  <si>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</si>
  <si>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</si>
  <si>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</si>
  <si>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</si>
  <si>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</si>
  <si>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</si>
  <si>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</si>
  <si>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</si>
  <si>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</si>
  <si>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</si>
  <si>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</si>
  <si>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</si>
  <si>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</si>
  <si>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</si>
  <si>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</si>
  <si>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</si>
  <si>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</si>
  <si>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</si>
  <si>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</si>
  <si>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</si>
  <si>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</si>
  <si>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</si>
  <si>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</si>
  <si>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</si>
  <si>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</si>
  <si>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</si>
  <si>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</si>
  <si>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</si>
  <si>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</si>
  <si>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</si>
  <si>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</si>
  <si>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</si>
  <si>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</si>
  <si>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</si>
  <si>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</si>
  <si>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</si>
  <si>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</si>
  <si>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</si>
  <si>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</si>
  <si>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</si>
  <si>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</si>
  <si>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</si>
  <si>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</si>
  <si>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</si>
  <si>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</si>
  <si>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</si>
  <si>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</si>
  <si>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</si>
  <si>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</si>
  <si>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</si>
  <si>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</si>
  <si>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</si>
  <si>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</si>
  <si>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</si>
  <si>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</si>
  <si>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</si>
  <si>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</si>
  <si>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</si>
  <si>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</si>
  <si>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</si>
  <si>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</si>
  <si>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</si>
  <si>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</si>
  <si>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</si>
  <si>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</si>
  <si>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</si>
  <si>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</si>
  <si>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</si>
  <si>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</si>
  <si>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</si>
  <si>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</si>
  <si>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</si>
  <si>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</si>
  <si>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</si>
  <si>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</si>
  <si>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</si>
  <si>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</si>
  <si>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</si>
  <si>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</si>
  <si>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</si>
  <si>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</si>
  <si>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</si>
  <si>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</si>
  <si>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</si>
  <si>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</si>
  <si>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</si>
  <si>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</si>
  <si>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</si>
  <si>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</si>
  <si>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</si>
  <si>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</si>
  <si>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</si>
  <si>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</si>
  <si>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</si>
  <si>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</si>
  <si>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</si>
  <si>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</si>
  <si>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</si>
  <si>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</si>
  <si>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</si>
  <si>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</si>
  <si>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</si>
  <si>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</si>
  <si>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</si>
  <si>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</si>
  <si>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</si>
  <si>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</si>
  <si>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</si>
  <si>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</si>
  <si>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</si>
  <si>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</si>
  <si>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</si>
  <si>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</si>
  <si>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</si>
  <si>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</si>
  <si>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</si>
  <si>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</si>
  <si>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</si>
  <si>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</si>
  <si>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</si>
  <si>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</si>
  <si>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</si>
  <si>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</si>
  <si>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</si>
  <si>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</si>
  <si>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</si>
  <si>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</si>
  <si>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</si>
  <si>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</si>
  <si>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</si>
  <si>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</si>
  <si>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</si>
  <si>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</si>
  <si>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</si>
  <si>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</si>
  <si>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</si>
  <si>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</si>
  <si>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</si>
  <si>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</si>
  <si>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</si>
  <si>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</si>
  <si>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</si>
  <si>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</si>
  <si>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</si>
  <si>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</si>
  <si>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</si>
  <si>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</si>
  <si>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</si>
  <si>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</si>
  <si>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</si>
  <si>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</si>
  <si>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</si>
  <si>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</si>
  <si>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</si>
  <si>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</si>
  <si>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</si>
  <si>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</si>
  <si>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</si>
  <si>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</si>
  <si>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</si>
  <si>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</si>
  <si>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</si>
  <si>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</si>
  <si>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</si>
  <si>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</si>
  <si>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</si>
  <si>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</si>
  <si>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</si>
  <si>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</si>
  <si>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</si>
  <si>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</si>
  <si>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</si>
  <si>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</si>
  <si>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</si>
  <si>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</si>
  <si>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</si>
  <si>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</si>
  <si>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</si>
  <si>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</si>
  <si>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</si>
  <si>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</si>
  <si>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</si>
  <si>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</si>
  <si>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</si>
  <si>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</si>
  <si>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</si>
  <si>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</si>
  <si>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</si>
  <si>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</si>
  <si>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</si>
  <si>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</si>
  <si>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</si>
  <si>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</si>
  <si>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</si>
  <si>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</si>
  <si>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</si>
  <si>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</si>
  <si>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</si>
  <si>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</si>
  <si>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</si>
  <si>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</si>
  <si>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</si>
  <si>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</si>
  <si>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</si>
  <si>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</si>
  <si>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</si>
  <si>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</si>
  <si>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</si>
  <si>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</si>
  <si>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</si>
  <si>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</si>
  <si>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</si>
  <si>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</si>
  <si>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</si>
  <si>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</si>
  <si>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</si>
  <si>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</si>
  <si>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</si>
  <si>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</si>
  <si>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</si>
  <si>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</si>
  <si>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</si>
  <si>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</si>
  <si>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</si>
  <si>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</si>
  <si>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</si>
  <si>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</si>
  <si>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</si>
  <si>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</si>
  <si>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</si>
  <si>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</si>
  <si>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</si>
  <si>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</si>
  <si>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</si>
  <si>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</si>
  <si>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</si>
  <si>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</si>
  <si>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</si>
  <si>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</si>
  <si>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</si>
  <si>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</si>
  <si>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</si>
  <si>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</si>
  <si>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</si>
  <si>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</si>
  <si>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</si>
  <si>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</si>
  <si>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</si>
  <si>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</si>
  <si>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</si>
  <si>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</si>
  <si>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</si>
  <si>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</si>
  <si>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</si>
  <si>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</si>
  <si>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</si>
  <si>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</si>
  <si>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</si>
  <si>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</si>
  <si>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</si>
  <si>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</si>
  <si>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</si>
  <si>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</si>
  <si>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</si>
  <si>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</si>
  <si>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</si>
  <si>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</si>
  <si>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</si>
  <si>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</si>
  <si>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</si>
  <si>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</si>
  <si>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</si>
  <si>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</si>
  <si>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</si>
  <si>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</si>
  <si>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</si>
  <si>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</si>
  <si>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</si>
  <si>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</si>
  <si>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</si>
  <si>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</si>
  <si>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</si>
  <si>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</si>
  <si>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</si>
  <si>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</si>
  <si>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</si>
  <si>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</si>
  <si>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</si>
  <si>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</si>
  <si>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</si>
  <si>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</si>
  <si>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</si>
  <si>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</si>
  <si>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</si>
  <si>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</si>
  <si>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</si>
  <si>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</si>
  <si>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</si>
  <si>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</si>
  <si>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</si>
  <si>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</si>
  <si>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</si>
  <si>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</si>
  <si>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</si>
  <si>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</si>
  <si>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</si>
  <si>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</si>
  <si>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</si>
  <si>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</si>
  <si>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</si>
  <si>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</si>
  <si>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</si>
  <si>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</si>
  <si>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</si>
  <si>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</si>
  <si>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</si>
  <si>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</si>
  <si>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</si>
  <si>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</si>
  <si>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</si>
  <si>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</si>
  <si>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</si>
  <si>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</si>
  <si>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</si>
  <si>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</si>
  <si>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</si>
  <si>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</si>
  <si>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</si>
  <si>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</si>
  <si>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</si>
  <si>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</si>
  <si>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</si>
  <si>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</si>
  <si>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</si>
  <si>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</si>
  <si>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</si>
  <si>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</si>
  <si>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</si>
  <si>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</si>
  <si>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</si>
  <si>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</si>
  <si>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</si>
  <si>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</si>
  <si>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</si>
  <si>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</si>
  <si>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</si>
  <si>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</si>
  <si>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</si>
  <si>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</si>
  <si>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</si>
  <si>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</si>
  <si>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</si>
  <si>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</si>
  <si>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</si>
  <si>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</si>
  <si>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</si>
  <si>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</si>
  <si>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</si>
  <si>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</si>
  <si>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</si>
  <si>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</si>
  <si>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</si>
  <si>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</si>
  <si>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</si>
  <si>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</si>
  <si>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</si>
  <si>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</si>
  <si>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</si>
  <si>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</si>
  <si>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</si>
  <si>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</si>
  <si>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</si>
  <si>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</si>
  <si>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</si>
  <si>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</si>
  <si>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</si>
  <si>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</si>
  <si>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</si>
  <si>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</si>
  <si>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</si>
  <si>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</si>
  <si>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</si>
  <si>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</si>
  <si>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</si>
  <si>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</si>
  <si>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</si>
  <si>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</si>
  <si>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</si>
  <si>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</si>
  <si>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</si>
  <si>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</si>
  <si>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</si>
  <si>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</si>
  <si>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</si>
  <si>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</si>
  <si>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</si>
  <si>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</si>
  <si>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</si>
  <si>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</si>
  <si>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</si>
  <si>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</si>
  <si>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</si>
  <si>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</si>
  <si>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</si>
  <si>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</si>
  <si>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</si>
  <si>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</si>
  <si>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</si>
  <si>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</si>
  <si>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</si>
  <si>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</si>
  <si>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</si>
  <si>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</si>
  <si>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</si>
  <si>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</si>
  <si>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</si>
  <si>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</si>
  <si>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</si>
  <si>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</si>
  <si>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</si>
  <si>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</si>
  <si>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</si>
  <si>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</si>
  <si>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</si>
  <si>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</si>
  <si>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</si>
  <si>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</si>
  <si>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</si>
  <si>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</si>
  <si>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</si>
  <si>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</si>
  <si>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</si>
  <si>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</si>
  <si>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</si>
  <si>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</si>
  <si>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</si>
  <si>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</si>
  <si>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</si>
  <si>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</si>
  <si>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</si>
  <si>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</si>
  <si>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</si>
  <si>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</si>
  <si>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</si>
  <si>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</si>
  <si>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</si>
  <si>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</si>
  <si>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</si>
  <si>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</si>
  <si>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</si>
  <si>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</si>
  <si>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</si>
  <si>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</si>
  <si>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</si>
  <si>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</si>
  <si>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</si>
  <si>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</si>
  <si>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</si>
  <si>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</si>
  <si>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</si>
  <si>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</si>
  <si>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</si>
  <si>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</si>
  <si>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</si>
  <si>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</si>
  <si>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</si>
  <si>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</si>
  <si>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</si>
  <si>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</si>
  <si>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</si>
  <si>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</si>
  <si>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</si>
  <si>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</si>
  <si>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</si>
  <si>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</si>
  <si>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</si>
  <si>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</si>
  <si>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</si>
  <si>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</si>
  <si>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</si>
  <si>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</si>
  <si>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</si>
  <si>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</si>
  <si>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</si>
  <si>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</si>
  <si>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</si>
  <si>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</si>
  <si>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</si>
  <si>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</si>
  <si>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</si>
  <si>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</si>
  <si>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</si>
  <si>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</si>
  <si>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</si>
  <si>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</si>
  <si>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</si>
  <si>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</si>
  <si>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</si>
  <si>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</si>
  <si>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</si>
  <si>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</si>
  <si>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</si>
  <si>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</si>
  <si>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</si>
  <si>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</si>
  <si>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</si>
  <si>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</si>
  <si>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</si>
  <si>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</si>
  <si>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</si>
  <si>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</si>
  <si>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</si>
  <si>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</si>
  <si>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</si>
  <si>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</si>
  <si>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</si>
  <si>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</si>
  <si>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</si>
  <si>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</si>
  <si>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</si>
  <si>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</si>
  <si>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</si>
  <si>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</si>
  <si>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</si>
  <si>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</si>
  <si>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</si>
  <si>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</si>
  <si>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</si>
  <si>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</si>
  <si>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</si>
  <si>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</si>
  <si>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</si>
  <si>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</si>
  <si>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</si>
  <si>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</si>
  <si>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</si>
  <si>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</si>
  <si>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</si>
  <si>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</si>
  <si>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</si>
  <si>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</si>
  <si>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</si>
  <si>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</si>
  <si>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</si>
  <si>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</si>
  <si>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</si>
  <si>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</si>
  <si>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</si>
  <si>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</si>
  <si>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</si>
  <si>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</si>
  <si>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</si>
  <si>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</si>
  <si>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</si>
  <si>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</si>
  <si>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</si>
  <si>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</si>
  <si>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</si>
  <si>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</si>
  <si>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</si>
  <si>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</si>
  <si>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</si>
  <si>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</si>
  <si>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</si>
  <si>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</si>
  <si>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</si>
  <si>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</si>
  <si>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</si>
  <si>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</si>
  <si>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</si>
  <si>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</si>
  <si>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</si>
  <si>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</si>
  <si>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</si>
  <si>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</si>
  <si>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</si>
  <si>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</si>
  <si>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</si>
  <si>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</si>
  <si>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</si>
  <si>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</si>
  <si>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</si>
  <si>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</si>
  <si>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</si>
  <si>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</si>
  <si>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</si>
  <si>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</si>
  <si>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</si>
  <si>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</si>
  <si>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</si>
  <si>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</si>
  <si>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</si>
  <si>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</si>
  <si>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</si>
  <si>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</si>
  <si>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</si>
  <si>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</si>
  <si>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</si>
  <si>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</si>
  <si>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</si>
  <si>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</si>
  <si>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</si>
  <si>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</si>
  <si>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</si>
  <si>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</si>
  <si>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</si>
  <si>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</si>
  <si>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</si>
  <si>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</si>
  <si>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</si>
  <si>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</si>
  <si>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</si>
  <si>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</si>
  <si>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</si>
  <si>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</si>
  <si>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</si>
  <si>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</si>
  <si>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</si>
  <si>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</si>
  <si>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</si>
  <si>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</si>
  <si>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</si>
  <si>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</si>
  <si>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</si>
  <si>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</si>
  <si>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</si>
  <si>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</si>
  <si>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</si>
  <si>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</si>
  <si>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</si>
  <si>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</si>
  <si>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</si>
  <si>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</si>
  <si>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</si>
  <si>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</si>
  <si>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</si>
  <si>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</si>
  <si>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</si>
  <si>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</si>
  <si>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</si>
  <si>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</si>
  <si>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</si>
  <si>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</si>
  <si>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</si>
  <si>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</si>
  <si>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</si>
  <si>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</si>
  <si>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</si>
  <si>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</si>
  <si>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</si>
  <si>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</si>
  <si>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</si>
  <si>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</si>
  <si>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</si>
  <si>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</si>
  <si>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</si>
  <si>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</si>
  <si>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</si>
  <si>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</si>
  <si>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</si>
  <si>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</si>
  <si>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</si>
  <si>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</si>
  <si>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</si>
  <si>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</si>
  <si>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</si>
  <si>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</si>
  <si>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</si>
  <si>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</si>
  <si>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</si>
  <si>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</si>
  <si>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</si>
  <si>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</si>
  <si>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</si>
  <si>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</si>
  <si>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</si>
  <si>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</si>
  <si>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</si>
  <si>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</si>
  <si>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</si>
  <si>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</si>
  <si>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</si>
  <si>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</si>
  <si>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</si>
  <si>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</si>
  <si>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</si>
  <si>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</si>
  <si>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</si>
  <si>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</si>
  <si>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</si>
  <si>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</si>
  <si>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</si>
  <si>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</si>
  <si>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</si>
  <si>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</si>
  <si>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</si>
  <si>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</si>
  <si>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</si>
  <si>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</si>
  <si>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</si>
  <si>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</si>
  <si>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</si>
  <si>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</si>
  <si>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</si>
  <si>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</si>
  <si>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</si>
  <si>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</si>
  <si>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</si>
  <si>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</si>
  <si>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</si>
  <si>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</si>
  <si>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</si>
  <si>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</si>
  <si>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</si>
  <si>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</si>
  <si>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</si>
  <si>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</si>
  <si>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</si>
  <si>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</si>
  <si>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</si>
  <si>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</si>
  <si>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</si>
  <si>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</si>
  <si>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</si>
  <si>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</si>
  <si>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</si>
  <si>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</si>
  <si>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</si>
  <si>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</si>
  <si>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</si>
  <si>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</si>
  <si>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</si>
  <si>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</si>
  <si>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</si>
  <si>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</si>
  <si>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</si>
  <si>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</si>
  <si>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</si>
  <si>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</si>
  <si>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</si>
  <si>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</si>
  <si>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</si>
  <si>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</si>
  <si>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</si>
  <si>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</si>
  <si>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</si>
  <si>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</si>
  <si>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</si>
  <si>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</si>
  <si>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</si>
  <si>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</si>
  <si>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</si>
  <si>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</si>
  <si>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</si>
  <si>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</si>
  <si>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</si>
  <si>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</si>
  <si>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</si>
  <si>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</si>
  <si>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</si>
  <si>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</si>
  <si>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</si>
  <si>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</si>
  <si>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</si>
  <si>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</si>
  <si>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</si>
  <si>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</si>
  <si>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</si>
  <si>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</si>
  <si>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</si>
  <si>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</si>
  <si>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</si>
  <si>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</si>
  <si>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</si>
  <si>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</si>
  <si>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</si>
  <si>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</si>
  <si>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</si>
  <si>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</si>
  <si>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</si>
  <si>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</si>
  <si>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</si>
  <si>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</si>
  <si>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</si>
  <si>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</si>
  <si>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</si>
  <si>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</si>
  <si>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</si>
  <si>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</si>
  <si>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</si>
  <si>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</si>
  <si>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</si>
  <si>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</si>
  <si>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</si>
  <si>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</si>
  <si>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</si>
  <si>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</si>
  <si>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</si>
  <si>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</si>
  <si>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</si>
  <si>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</si>
  <si>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</si>
  <si>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</si>
  <si>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</si>
  <si>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</si>
  <si>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</si>
  <si>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</si>
  <si>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</si>
  <si>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</si>
  <si>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</si>
  <si>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</si>
  <si>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</si>
  <si>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</si>
  <si>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</si>
  <si>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</si>
  <si>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</si>
  <si>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</si>
  <si>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</si>
  <si>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</si>
  <si>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</si>
  <si>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</si>
  <si>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</si>
  <si>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</si>
  <si>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</si>
  <si>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</si>
  <si>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</si>
  <si>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</si>
  <si>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</si>
  <si>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</si>
  <si>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</si>
  <si>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</si>
  <si>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</si>
  <si>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</si>
  <si>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</si>
  <si>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</si>
  <si>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</si>
  <si>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</si>
  <si>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</si>
  <si>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</si>
  <si>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</si>
  <si>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</si>
  <si>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</si>
  <si>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</si>
  <si>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</si>
  <si>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</si>
  <si>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</si>
  <si>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</si>
  <si>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</si>
  <si>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</si>
  <si>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</si>
  <si>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</si>
  <si>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</si>
  <si>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</si>
  <si>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</si>
  <si>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</si>
  <si>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</si>
  <si>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</si>
  <si>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</si>
  <si>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</si>
  <si>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</si>
  <si>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</si>
  <si>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</si>
  <si>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</si>
  <si>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</si>
  <si>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</si>
  <si>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</si>
  <si>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</si>
  <si>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</si>
  <si>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</si>
  <si>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</si>
  <si>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</si>
  <si>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</si>
  <si>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</si>
  <si>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</si>
  <si>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</si>
  <si>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</si>
  <si>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</si>
  <si>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</si>
  <si>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</si>
  <si>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</si>
  <si>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</si>
  <si>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</si>
  <si>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</si>
  <si>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</si>
  <si>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</si>
  <si>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</si>
  <si>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</si>
  <si>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</si>
  <si>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</si>
  <si>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</si>
  <si>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</si>
  <si>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</si>
  <si>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</si>
  <si>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</si>
  <si>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</si>
  <si>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</si>
  <si>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</si>
  <si>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</si>
  <si>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</si>
  <si>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</si>
  <si>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</si>
  <si>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</si>
  <si>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</si>
  <si>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</si>
  <si>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</si>
  <si>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</si>
  <si>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</si>
  <si>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</si>
  <si>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</si>
  <si>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</si>
  <si>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</si>
  <si>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</si>
  <si>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</si>
  <si>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</si>
  <si>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</si>
  <si>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</si>
  <si>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</si>
  <si>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</si>
  <si>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</si>
  <si>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</si>
  <si>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</si>
  <si>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</si>
  <si>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</si>
  <si>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</si>
  <si>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</si>
  <si>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</si>
  <si>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</si>
  <si>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</si>
  <si>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</si>
  <si>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</si>
  <si>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</si>
  <si>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</si>
  <si>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</si>
  <si>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</si>
  <si>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</si>
  <si>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</si>
  <si>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</si>
  <si>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</si>
  <si>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</si>
  <si>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</si>
  <si>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</si>
  <si>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</si>
  <si>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</si>
  <si>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</si>
  <si>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</si>
  <si>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</si>
  <si>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</si>
  <si>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</si>
  <si>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</si>
  <si>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</si>
  <si>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</si>
  <si>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</si>
  <si>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</si>
  <si>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</si>
  <si>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</si>
  <si>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</si>
  <si>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</si>
  <si>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</si>
  <si>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</si>
  <si>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</si>
  <si>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</si>
  <si>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</si>
  <si>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</si>
  <si>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</si>
  <si>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</si>
  <si>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</si>
  <si>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</si>
  <si>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</si>
  <si>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</si>
  <si>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</si>
  <si>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</si>
  <si>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</si>
  <si>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</si>
  <si>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</si>
  <si>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</si>
  <si>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</si>
  <si>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</si>
  <si>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</si>
  <si>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</si>
  <si>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</si>
  <si>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</si>
  <si>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</si>
  <si>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</si>
  <si>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</si>
  <si>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</si>
  <si>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</si>
  <si>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</si>
  <si>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</si>
  <si>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</si>
  <si>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</si>
  <si>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</si>
  <si>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</si>
  <si>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</si>
  <si>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</si>
  <si>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</si>
  <si>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</si>
  <si>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</si>
  <si>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</si>
  <si>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</si>
  <si>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</si>
  <si>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</si>
  <si>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</si>
  <si>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</si>
  <si>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</si>
  <si>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</si>
  <si>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</si>
  <si>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</si>
  <si>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</si>
  <si>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</si>
  <si>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</si>
  <si>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</si>
  <si>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</si>
  <si>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</si>
  <si>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</si>
  <si>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</si>
  <si>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</si>
  <si>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</si>
  <si>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</si>
  <si>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</si>
  <si>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</si>
  <si>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</si>
  <si>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</si>
  <si>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</si>
  <si>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</si>
  <si>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</si>
  <si>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</si>
  <si>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</si>
  <si>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</si>
  <si>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</si>
  <si>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</si>
  <si>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</si>
  <si>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</si>
  <si>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</si>
  <si>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</si>
  <si>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</si>
  <si>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</si>
  <si>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</si>
  <si>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</si>
  <si>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</si>
  <si>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</si>
  <si>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</si>
  <si>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</si>
  <si>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</si>
  <si>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</si>
  <si>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</si>
  <si>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</si>
  <si>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</si>
  <si>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</si>
  <si>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</si>
  <si>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</si>
  <si>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</si>
  <si>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</si>
  <si>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</si>
  <si>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</si>
  <si>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</si>
  <si>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</si>
  <si>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</si>
  <si>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</si>
  <si>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</si>
  <si>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</si>
  <si>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</si>
  <si>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</si>
  <si>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</si>
  <si>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</si>
  <si>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</si>
  <si>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</si>
  <si>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</si>
  <si>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</si>
  <si>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</si>
  <si>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</si>
  <si>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</si>
  <si>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</si>
  <si>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</si>
  <si>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</si>
  <si>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</si>
  <si>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</si>
  <si>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</si>
  <si>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</si>
  <si>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</si>
  <si>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</si>
  <si>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</si>
  <si>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</si>
  <si>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</si>
  <si>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</si>
  <si>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</si>
  <si>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</si>
  <si>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</si>
  <si>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</si>
  <si>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</si>
  <si>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</si>
  <si>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</si>
  <si>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</si>
  <si>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</si>
  <si>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</si>
  <si>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</si>
  <si>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</si>
  <si>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</si>
  <si>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</si>
  <si>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</si>
  <si>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</si>
  <si>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</si>
  <si>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</si>
  <si>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</si>
  <si>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</si>
  <si>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</si>
  <si>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</si>
  <si>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</si>
  <si>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</si>
  <si>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</si>
  <si>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</si>
  <si>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</si>
  <si>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</si>
  <si>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</si>
  <si>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</si>
  <si>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</si>
  <si>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</si>
  <si>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</si>
  <si>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</si>
  <si>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</si>
  <si>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</si>
  <si>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</si>
  <si>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</si>
  <si>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</si>
  <si>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</si>
  <si>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</si>
  <si>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</si>
  <si>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</si>
  <si>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</si>
  <si>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</si>
  <si>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</si>
  <si>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</si>
  <si>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</si>
  <si>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</si>
  <si>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</si>
  <si>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</si>
  <si>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</si>
  <si>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</si>
  <si>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</si>
  <si>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</si>
  <si>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</si>
  <si>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</si>
  <si>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</si>
  <si>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</si>
  <si>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</si>
  <si>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</si>
  <si>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</si>
  <si>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</si>
  <si>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</si>
  <si>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</si>
  <si>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</si>
  <si>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</si>
  <si>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</si>
  <si>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</si>
  <si>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</si>
  <si>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</si>
  <si>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</si>
  <si>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</si>
  <si>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</si>
  <si>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</si>
  <si>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</si>
  <si>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</si>
  <si>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</si>
  <si>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</si>
  <si>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</si>
  <si>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</si>
  <si>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</si>
  <si>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</si>
  <si>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</si>
  <si>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</si>
  <si>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</si>
  <si>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</si>
  <si>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</si>
  <si>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</si>
  <si>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</si>
  <si>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</si>
  <si>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</si>
  <si>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</si>
  <si>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</si>
  <si>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</si>
  <si>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</si>
  <si>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</si>
  <si>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</si>
  <si>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</si>
  <si>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</si>
  <si>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</si>
  <si>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</si>
  <si>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</si>
  <si>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</si>
  <si>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</si>
  <si>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</si>
  <si>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</si>
  <si>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</si>
  <si>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</si>
  <si>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</si>
  <si>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</si>
  <si>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</si>
  <si>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</si>
  <si>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</si>
  <si>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</si>
  <si>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</si>
  <si>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</si>
  <si>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</si>
  <si>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</si>
  <si>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</si>
  <si>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</si>
  <si>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</si>
  <si>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</si>
  <si>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</si>
  <si>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</si>
  <si>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</si>
  <si>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</si>
  <si>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</si>
  <si>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</si>
  <si>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</si>
  <si>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</si>
  <si>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</si>
  <si>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</si>
  <si>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</si>
  <si>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</si>
  <si>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</si>
  <si>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</si>
  <si>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</si>
  <si>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</si>
  <si>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</si>
  <si>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</si>
  <si>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</si>
  <si>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</si>
  <si>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</si>
  <si>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</si>
  <si>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</si>
  <si>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</si>
  <si>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</si>
  <si>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</si>
  <si>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</si>
  <si>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</si>
  <si>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</si>
  <si>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</si>
  <si>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</si>
  <si>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</si>
  <si>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</si>
  <si>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</si>
  <si>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</si>
  <si>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</si>
  <si>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</si>
  <si>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</si>
  <si>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</si>
  <si>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</si>
  <si>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</si>
  <si>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</si>
  <si>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</si>
  <si>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</si>
  <si>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</si>
  <si>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</si>
  <si>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</si>
  <si>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</si>
  <si>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</si>
  <si>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</si>
  <si>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</si>
  <si>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</si>
  <si>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</si>
  <si>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</si>
  <si>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</si>
  <si>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</si>
  <si>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</si>
  <si>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</si>
  <si>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</si>
  <si>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</si>
  <si>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</si>
  <si>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</si>
  <si>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</si>
  <si>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</si>
  <si>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</si>
  <si>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</si>
  <si>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</si>
  <si>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</si>
  <si>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</si>
  <si>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</si>
  <si>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</si>
  <si>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</si>
  <si>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</si>
  <si>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</si>
  <si>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</si>
  <si>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</si>
  <si>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</si>
  <si>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</si>
  <si>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</si>
  <si>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</si>
  <si>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</si>
  <si>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</si>
  <si>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</si>
  <si>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</si>
  <si>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</si>
  <si>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</si>
  <si>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</si>
  <si>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</si>
  <si>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</si>
  <si>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</si>
  <si>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</si>
  <si>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</si>
  <si>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</si>
  <si>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</si>
  <si>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</si>
  <si>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</si>
  <si>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</si>
  <si>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</si>
  <si>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</si>
  <si>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</si>
  <si>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</si>
  <si>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</si>
  <si>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</si>
  <si>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</si>
  <si>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</si>
  <si>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</si>
  <si>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</si>
  <si>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</si>
  <si>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</si>
  <si>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</si>
  <si>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</si>
  <si>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</si>
  <si>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</si>
  <si>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</si>
  <si>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</si>
  <si>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</si>
  <si>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</si>
  <si>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</si>
  <si>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</si>
  <si>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</si>
  <si>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</si>
  <si>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</si>
  <si>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</si>
  <si>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</si>
  <si>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</si>
  <si>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</si>
  <si>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</si>
  <si>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</si>
  <si>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</si>
  <si>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</si>
  <si>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</si>
  <si>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</si>
  <si>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</si>
  <si>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</si>
  <si>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</si>
  <si>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</si>
  <si>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</si>
  <si>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</si>
  <si>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</si>
  <si>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</si>
  <si>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</si>
  <si>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</si>
  <si>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</si>
  <si>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</si>
  <si>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</si>
  <si>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</si>
  <si>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</si>
  <si>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</si>
  <si>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</si>
  <si>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</si>
  <si>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</si>
  <si>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</si>
  <si>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</si>
  <si>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</si>
  <si>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</si>
  <si>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</si>
  <si>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</si>
  <si>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</si>
  <si>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</si>
  <si>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</si>
  <si>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</si>
  <si>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</si>
  <si>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</si>
  <si>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</si>
  <si>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</si>
  <si>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</si>
  <si>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</si>
  <si>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</si>
  <si>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</si>
  <si>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</si>
  <si>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</si>
  <si>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</si>
  <si>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</si>
  <si>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</si>
  <si>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</si>
  <si>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</si>
  <si>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</si>
  <si>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</si>
  <si>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</si>
  <si>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</si>
  <si>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</si>
  <si>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</si>
  <si>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</si>
  <si>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</si>
  <si>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</si>
  <si>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</si>
  <si>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</si>
  <si>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</si>
  <si>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</si>
  <si>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</si>
  <si>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</si>
  <si>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</si>
  <si>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</si>
  <si>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</si>
  <si>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</si>
  <si>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</si>
  <si>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</si>
  <si>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</si>
  <si>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</si>
  <si>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</si>
  <si>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</si>
  <si>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</si>
  <si>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</si>
  <si>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</si>
  <si>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</si>
  <si>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</si>
  <si>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</si>
  <si>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</si>
  <si>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</si>
  <si>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</si>
  <si>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</si>
  <si>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</si>
  <si>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</si>
  <si>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</si>
  <si>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</si>
  <si>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</si>
  <si>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</si>
  <si>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</si>
  <si>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</si>
  <si>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</si>
  <si>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</si>
  <si>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</si>
  <si>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</si>
  <si>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</si>
  <si>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</si>
  <si>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</si>
  <si>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</si>
  <si>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</si>
  <si>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</si>
  <si>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</si>
  <si>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</si>
  <si>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</si>
  <si>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</si>
  <si>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</si>
  <si>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</si>
  <si>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</si>
  <si>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</si>
  <si>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</si>
  <si>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</si>
  <si>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</si>
  <si>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</si>
  <si>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</si>
  <si>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</si>
  <si>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</si>
  <si>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</si>
  <si>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</si>
  <si>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</si>
  <si>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</si>
  <si>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</si>
  <si>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</si>
  <si>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</si>
  <si>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</si>
  <si>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</si>
  <si>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</si>
  <si>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</si>
  <si>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</si>
  <si>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</si>
  <si>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</si>
  <si>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</si>
  <si>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</si>
  <si>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</si>
  <si>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</si>
  <si>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</si>
  <si>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</si>
  <si>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</si>
  <si>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</si>
  <si>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</si>
  <si>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</si>
  <si>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</si>
  <si>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</si>
  <si>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</si>
  <si>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</si>
  <si>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</si>
  <si>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</si>
  <si>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</si>
  <si>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</si>
  <si>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</si>
  <si>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</si>
  <si>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</si>
  <si>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</si>
  <si>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</si>
  <si>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</si>
  <si>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</si>
  <si>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</si>
  <si>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</si>
  <si>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</si>
  <si>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</si>
  <si>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</si>
  <si>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</si>
  <si>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</si>
  <si>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</si>
  <si>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</si>
  <si>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</si>
  <si>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</si>
  <si>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</si>
  <si>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</si>
  <si>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</si>
  <si>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</si>
  <si>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</si>
  <si>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</si>
  <si>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</si>
  <si>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</si>
  <si>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</si>
  <si>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</si>
  <si>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</si>
  <si>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</si>
  <si>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</si>
  <si>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</si>
  <si>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</si>
  <si>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</si>
  <si>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</si>
  <si>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</si>
  <si>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</si>
  <si>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</si>
  <si>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</si>
  <si>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</si>
  <si>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</si>
  <si>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</si>
  <si>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</si>
  <si>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</si>
  <si>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</si>
  <si>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</si>
  <si>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</si>
  <si>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</si>
  <si>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</si>
  <si>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</si>
  <si>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</si>
  <si>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</si>
  <si>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</si>
  <si>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</si>
  <si>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</si>
  <si>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</si>
  <si>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</si>
  <si>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</si>
  <si>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</si>
  <si>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</si>
  <si>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</si>
  <si>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</si>
  <si>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</si>
  <si>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</si>
  <si>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</si>
  <si>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</si>
  <si>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</si>
  <si>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</si>
  <si>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</si>
  <si>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</si>
  <si>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</si>
  <si>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</si>
  <si>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</si>
  <si>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</si>
  <si>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</si>
  <si>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</si>
  <si>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</si>
  <si>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</si>
  <si>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</si>
  <si>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</si>
  <si>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</si>
  <si>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</si>
  <si>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</si>
  <si>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</si>
  <si>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</si>
  <si>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</si>
  <si>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</si>
  <si>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</si>
  <si>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</si>
  <si>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</si>
  <si>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</si>
  <si>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</si>
  <si>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</si>
  <si>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</si>
  <si>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</si>
  <si>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</si>
  <si>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</si>
  <si>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</si>
  <si>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</si>
  <si>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</si>
  <si>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</si>
  <si>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</si>
  <si>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</si>
  <si>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</si>
  <si>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</si>
  <si>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</si>
  <si>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</si>
  <si>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</si>
  <si>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</si>
  <si>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</si>
  <si>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</si>
  <si>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</si>
  <si>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</si>
  <si>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</si>
  <si>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</si>
  <si>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</si>
  <si>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</si>
  <si>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</si>
  <si>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</si>
  <si>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</si>
  <si>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</si>
  <si>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</si>
  <si>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</si>
  <si>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</si>
  <si>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</si>
  <si>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</si>
  <si>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</si>
  <si>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</si>
  <si>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</si>
  <si>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</si>
  <si>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</si>
  <si>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</si>
  <si>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</si>
  <si>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</si>
  <si>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</si>
  <si>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</si>
  <si>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</si>
  <si>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</si>
  <si>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</si>
  <si>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</si>
  <si>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</si>
  <si>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</si>
  <si>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</si>
  <si>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</si>
  <si>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</si>
  <si>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</si>
  <si>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</si>
  <si>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</si>
  <si>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</si>
  <si>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</si>
  <si>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</si>
  <si>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</si>
  <si>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</si>
  <si>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</si>
  <si>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</si>
  <si>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</si>
  <si>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</si>
  <si>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</si>
  <si>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</si>
  <si>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</si>
  <si>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</si>
  <si>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</si>
  <si>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</si>
  <si>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</si>
  <si>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</si>
  <si>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</si>
  <si>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</si>
  <si>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</si>
  <si>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</si>
  <si>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</si>
  <si>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</si>
  <si>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</si>
  <si>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</si>
  <si>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</si>
  <si>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</si>
  <si>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</si>
  <si>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</si>
  <si>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</si>
  <si>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</si>
  <si>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</si>
  <si>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</si>
  <si>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</si>
  <si>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</si>
  <si>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</si>
  <si>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</si>
  <si>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</si>
  <si>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</si>
  <si>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</si>
  <si>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</si>
  <si>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</si>
  <si>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</si>
  <si>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</si>
  <si>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</si>
  <si>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</si>
  <si>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</si>
  <si>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</si>
  <si>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</si>
  <si>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</si>
  <si>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</si>
  <si>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</si>
  <si>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</si>
  <si>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</si>
  <si>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</si>
  <si>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</si>
  <si>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</si>
  <si>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</si>
  <si>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</si>
  <si>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</si>
  <si>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</si>
  <si>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</si>
  <si>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</si>
  <si>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</si>
  <si>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</si>
  <si>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</si>
  <si>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</si>
  <si>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</si>
  <si>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</si>
  <si>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</si>
  <si>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</si>
  <si>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</si>
  <si>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</si>
  <si>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</si>
  <si>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</si>
  <si>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</si>
  <si>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</si>
  <si>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</si>
  <si>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</si>
  <si>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</si>
  <si>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</si>
  <si>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</si>
  <si>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</si>
  <si>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</si>
  <si>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</si>
  <si>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</si>
  <si>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</si>
  <si>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</si>
  <si>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</si>
  <si>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</si>
  <si>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</si>
  <si>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</si>
  <si>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</si>
  <si>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</si>
  <si>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</si>
  <si>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</si>
  <si>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</si>
  <si>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</si>
  <si>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</si>
  <si>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</si>
  <si>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</si>
  <si>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</si>
  <si>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</si>
  <si>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</si>
  <si>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</si>
  <si>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</si>
  <si>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</si>
  <si>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</si>
  <si>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</si>
  <si>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</si>
  <si>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</si>
  <si>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</si>
  <si>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</si>
  <si>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</si>
  <si>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</si>
  <si>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</si>
  <si>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</si>
  <si>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</si>
  <si>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</si>
  <si>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</si>
  <si>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</si>
  <si>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</si>
  <si>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</si>
  <si>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</si>
  <si>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</si>
  <si>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</si>
  <si>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</si>
  <si>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</si>
  <si>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</si>
  <si>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</si>
  <si>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</si>
  <si>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</si>
  <si>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</si>
  <si>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</si>
  <si>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</si>
  <si>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</si>
  <si>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</si>
  <si>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</si>
  <si>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</si>
  <si>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</si>
  <si>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</si>
  <si>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</si>
  <si>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</si>
  <si>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</si>
  <si>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</si>
  <si>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</si>
  <si>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</si>
  <si>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</si>
  <si>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</si>
  <si>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</si>
  <si>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</si>
  <si>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</si>
  <si>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</si>
  <si>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</si>
  <si>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</si>
  <si>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</si>
  <si>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</si>
  <si>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</si>
  <si>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</si>
  <si>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</si>
  <si>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</si>
  <si>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</si>
  <si>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</si>
  <si>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</si>
  <si>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</si>
  <si>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</si>
  <si>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</si>
  <si>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</si>
  <si>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</si>
  <si>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</si>
  <si>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</si>
  <si>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</si>
  <si>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</si>
  <si>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</si>
  <si>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</si>
  <si>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</si>
  <si>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</si>
  <si>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</si>
  <si>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</si>
  <si>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</si>
  <si>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</si>
  <si>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</si>
  <si>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</si>
  <si>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</si>
  <si>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</si>
  <si>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</si>
  <si>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</si>
  <si>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</si>
  <si>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</si>
  <si>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</si>
  <si>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</si>
  <si>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</si>
  <si>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</si>
  <si>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</si>
  <si>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</si>
  <si>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</si>
  <si>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</si>
  <si>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</si>
  <si>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</si>
  <si>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</si>
  <si>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</si>
  <si>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</si>
  <si>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</si>
  <si>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</si>
  <si>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</si>
  <si>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</si>
  <si>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</si>
  <si>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</si>
  <si>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</si>
  <si>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</si>
  <si>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</si>
  <si>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</si>
  <si>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</si>
  <si>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</si>
  <si>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</si>
  <si>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</si>
  <si>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</si>
  <si>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</si>
  <si>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</si>
  <si>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</si>
  <si>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</si>
  <si>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</si>
  <si>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</si>
  <si>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</si>
  <si>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</si>
  <si>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</si>
  <si>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</si>
  <si>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</si>
  <si>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</si>
  <si>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</si>
  <si>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</si>
  <si>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</si>
  <si>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</si>
  <si>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</si>
  <si>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</si>
  <si>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</si>
  <si>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</si>
  <si>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</si>
  <si>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</si>
  <si>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</si>
  <si>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</si>
  <si>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</si>
  <si>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</si>
  <si>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</si>
  <si>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</si>
  <si>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</si>
  <si>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</si>
  <si>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</si>
  <si>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</si>
  <si>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</si>
  <si>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</si>
  <si>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</si>
  <si>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</si>
  <si>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</si>
  <si>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</si>
  <si>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</si>
  <si>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</si>
  <si>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</si>
  <si>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</si>
  <si>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</si>
  <si>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</si>
  <si>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</si>
  <si>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</si>
  <si>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</si>
  <si>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</si>
  <si>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</si>
  <si>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</si>
  <si>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</si>
  <si>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</si>
  <si>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</si>
  <si>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</si>
  <si>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</si>
  <si>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</si>
  <si>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</si>
  <si>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</si>
  <si>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</si>
  <si>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</si>
  <si>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</si>
  <si>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</si>
  <si>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</si>
  <si>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</si>
  <si>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</si>
  <si>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</si>
  <si>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</si>
  <si>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</si>
  <si>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</si>
  <si>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</si>
  <si>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</si>
  <si>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</si>
  <si>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</si>
  <si>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</si>
  <si>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</si>
  <si>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</si>
  <si>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</si>
  <si>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</si>
  <si>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</si>
  <si>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</si>
  <si>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</si>
  <si>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</si>
  <si>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</si>
  <si>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</si>
  <si>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</si>
  <si>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</si>
  <si>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</si>
  <si>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</si>
  <si>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</si>
  <si>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</si>
  <si>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</si>
  <si>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</si>
  <si>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</si>
  <si>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</si>
  <si>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</si>
  <si>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</si>
  <si>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</si>
  <si>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</si>
  <si>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</si>
  <si>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</si>
  <si>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</si>
  <si>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</si>
  <si>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</si>
  <si>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</si>
  <si>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</si>
  <si>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</si>
  <si>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</si>
  <si>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</si>
  <si>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</si>
  <si>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</si>
  <si>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</si>
  <si>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</si>
  <si>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</si>
  <si>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</si>
  <si>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</si>
  <si>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</si>
  <si>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</si>
  <si>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</si>
  <si>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</si>
  <si>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</si>
  <si>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</si>
  <si>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</si>
  <si>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</si>
  <si>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</si>
  <si>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</si>
  <si>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</si>
  <si>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</si>
  <si>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</si>
  <si>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</si>
  <si>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</si>
  <si>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</si>
  <si>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</si>
  <si>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</si>
  <si>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</si>
  <si>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</si>
  <si>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</si>
  <si>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</si>
  <si>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</si>
  <si>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</si>
  <si>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</si>
  <si>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</si>
  <si>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</si>
  <si>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</si>
  <si>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</si>
  <si>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</si>
  <si>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</si>
  <si>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</si>
  <si>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</si>
  <si>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</si>
  <si>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</si>
  <si>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</si>
  <si>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</si>
  <si>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</si>
  <si>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</si>
  <si>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</si>
  <si>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</si>
  <si>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</si>
  <si>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</si>
  <si>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</si>
  <si>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</si>
  <si>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</si>
  <si>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</si>
  <si>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</si>
  <si>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</si>
  <si>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</si>
  <si>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</si>
  <si>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</si>
  <si>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</si>
  <si>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</si>
  <si>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</si>
  <si>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</si>
  <si>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</si>
  <si>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</si>
  <si>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</si>
  <si>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</si>
  <si>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</si>
  <si>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</si>
  <si>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</si>
  <si>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</si>
  <si>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</si>
  <si>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</si>
  <si>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</si>
  <si>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</si>
  <si>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</si>
  <si>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</si>
  <si>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</si>
  <si>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</si>
  <si>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</si>
  <si>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</si>
  <si>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</si>
  <si>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</si>
  <si>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</si>
  <si>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</si>
  <si>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</si>
  <si>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</si>
  <si>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</si>
  <si>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</si>
  <si>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</si>
  <si>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</si>
  <si>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</si>
  <si>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</si>
  <si>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</si>
  <si>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</si>
  <si>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</si>
  <si>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</si>
  <si>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</si>
  <si>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</si>
  <si>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</si>
  <si>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</si>
  <si>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</si>
  <si>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</si>
  <si>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</si>
  <si>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</si>
  <si>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</si>
  <si>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</si>
  <si>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</si>
  <si>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</si>
  <si>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</si>
  <si>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</si>
  <si>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</si>
  <si>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</si>
  <si>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</si>
  <si>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</si>
  <si>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</si>
  <si>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</si>
  <si>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</si>
  <si>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</si>
  <si>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</si>
  <si>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</si>
  <si>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</si>
  <si>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</si>
  <si>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</si>
  <si>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</si>
  <si>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</si>
  <si>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</si>
  <si>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</si>
  <si>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</si>
  <si>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</si>
  <si>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</si>
  <si>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</si>
  <si>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</si>
  <si>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</si>
  <si>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</si>
  <si>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</si>
  <si>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</si>
  <si>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</si>
  <si>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</si>
  <si>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</si>
  <si>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</si>
  <si>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</si>
  <si>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</si>
  <si>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</si>
  <si>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</si>
  <si>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</si>
  <si>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</si>
  <si>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</si>
  <si>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</si>
  <si>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</si>
  <si>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</si>
  <si>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</si>
  <si>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</si>
  <si>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</si>
  <si>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</si>
  <si>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</si>
  <si>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</si>
  <si>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</si>
  <si>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</si>
  <si>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</si>
  <si>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</si>
  <si>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</si>
  <si>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</si>
  <si>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</si>
  <si>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</si>
  <si>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</si>
  <si>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</si>
  <si>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</si>
  <si>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</si>
  <si>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</si>
  <si>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</si>
  <si>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</si>
  <si>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</si>
  <si>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</si>
  <si>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</si>
  <si>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</si>
  <si>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</si>
  <si>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</si>
  <si>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</si>
  <si>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</si>
  <si>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</si>
  <si>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</si>
  <si>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</si>
  <si>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</si>
  <si>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</si>
  <si>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</si>
  <si>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</si>
  <si>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</si>
  <si>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</si>
  <si>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</si>
  <si>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</si>
  <si>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</si>
  <si>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</si>
  <si>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</si>
  <si>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</si>
  <si>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</si>
  <si>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</si>
  <si>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</si>
  <si>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</si>
  <si>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</si>
  <si>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</si>
  <si>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</si>
  <si>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</si>
  <si>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</si>
  <si>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</si>
  <si>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</si>
  <si>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</si>
  <si>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</si>
  <si>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</si>
  <si>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</si>
  <si>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</si>
  <si>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</si>
  <si>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</si>
  <si>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</si>
  <si>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</si>
  <si>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</si>
  <si>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</si>
  <si>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</si>
  <si>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</si>
  <si>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</si>
  <si>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</si>
  <si>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</si>
  <si>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</si>
  <si>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</si>
  <si>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</si>
  <si>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</si>
  <si>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</si>
  <si>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</si>
  <si>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</si>
  <si>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</si>
  <si>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</si>
  <si>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</si>
  <si>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</si>
  <si>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</si>
  <si>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</si>
  <si>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</si>
  <si>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</si>
  <si>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</si>
  <si>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</si>
  <si>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</si>
  <si>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</si>
  <si>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</si>
  <si>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</si>
  <si>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</si>
  <si>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</si>
  <si>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</si>
  <si>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</si>
  <si>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</si>
  <si>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</si>
  <si>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</si>
  <si>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</si>
  <si>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</si>
  <si>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</si>
  <si>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</si>
  <si>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</si>
  <si>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</si>
  <si>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</si>
  <si>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</si>
  <si>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</si>
  <si>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</si>
  <si>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</si>
  <si>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</si>
  <si>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</si>
  <si>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</si>
  <si>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</si>
  <si>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</si>
  <si>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</si>
  <si>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</si>
  <si>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</si>
  <si>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</si>
  <si>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</si>
  <si>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</si>
  <si>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</si>
  <si>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</si>
  <si>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</si>
  <si>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</si>
  <si>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</si>
  <si>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</si>
  <si>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</si>
  <si>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</si>
  <si>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</si>
  <si>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</si>
  <si>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</si>
  <si>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</si>
  <si>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</si>
  <si>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</si>
  <si>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</si>
  <si>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</si>
  <si>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</si>
  <si>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</si>
  <si>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</si>
  <si>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</si>
  <si>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</si>
  <si>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</si>
  <si>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</si>
  <si>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</si>
  <si>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</si>
  <si>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</si>
  <si>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</si>
  <si>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</si>
  <si>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</si>
  <si>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</si>
  <si>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</si>
  <si>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</si>
  <si>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</si>
  <si>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</si>
  <si>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</si>
  <si>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</si>
  <si>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</si>
  <si>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</si>
  <si>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</si>
  <si>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</si>
  <si>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</si>
  <si>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</si>
  <si>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</si>
  <si>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</si>
  <si>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</si>
  <si>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</si>
  <si>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</si>
  <si>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</si>
  <si>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</si>
  <si>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</si>
  <si>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</si>
  <si>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</si>
  <si>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</si>
  <si>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</si>
  <si>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</si>
  <si>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</si>
  <si>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</si>
  <si>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</si>
  <si>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</si>
  <si>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</si>
  <si>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</si>
  <si>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</si>
  <si>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</si>
  <si>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</si>
  <si>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</si>
  <si>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</si>
  <si>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</si>
  <si>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</si>
  <si>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</si>
  <si>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</si>
  <si>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</si>
  <si>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</si>
  <si>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</si>
  <si>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</si>
  <si>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</si>
  <si>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</si>
  <si>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</si>
  <si>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</si>
  <si>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</si>
  <si>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</si>
  <si>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</si>
  <si>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</si>
  <si>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</si>
  <si>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</si>
  <si>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</si>
  <si>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</si>
  <si>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</si>
  <si>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</si>
  <si>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</si>
  <si>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</si>
  <si>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</si>
  <si>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</si>
  <si>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</si>
  <si>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</si>
  <si>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</si>
  <si>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</si>
  <si>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</si>
  <si>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</si>
  <si>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</si>
  <si>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</si>
  <si>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</si>
  <si>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</si>
  <si>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</si>
  <si>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</si>
  <si>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</si>
  <si>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</si>
  <si>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</si>
  <si>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</si>
  <si>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</si>
  <si>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</si>
  <si>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</si>
  <si>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</si>
  <si>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</si>
  <si>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</si>
  <si>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</si>
  <si>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</si>
  <si>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</si>
  <si>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</si>
  <si>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</si>
  <si>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</si>
  <si>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</si>
  <si>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</si>
  <si>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</si>
  <si>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</si>
  <si>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</si>
  <si>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</si>
  <si>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</si>
  <si>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</si>
  <si>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</si>
  <si>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</si>
  <si>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</si>
  <si>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</si>
  <si>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</si>
  <si>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</si>
  <si>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</si>
  <si>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</si>
  <si>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</si>
  <si>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</si>
  <si>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</si>
  <si>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</si>
  <si>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</si>
  <si>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</si>
  <si>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</si>
  <si>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</si>
  <si>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</si>
  <si>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</si>
  <si>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</si>
  <si>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</si>
  <si>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</si>
  <si>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</si>
  <si>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</si>
  <si>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</si>
  <si>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</si>
  <si>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</si>
  <si>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</si>
  <si>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</si>
  <si>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</si>
  <si>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</si>
  <si>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</si>
  <si>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</si>
  <si>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</si>
  <si>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</si>
  <si>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</si>
  <si>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</si>
  <si>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</si>
  <si>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</si>
  <si>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</si>
  <si>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</si>
  <si>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</si>
  <si>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</si>
  <si>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</si>
  <si>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</si>
  <si>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</si>
  <si>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</si>
  <si>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</si>
  <si>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</si>
  <si>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</si>
  <si>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</si>
  <si>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</si>
  <si>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</si>
  <si>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</si>
  <si>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</si>
  <si>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</si>
  <si>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</si>
  <si>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</si>
  <si>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</si>
  <si>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</si>
  <si>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</si>
  <si>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</si>
  <si>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</si>
  <si>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</si>
  <si>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</si>
  <si>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</si>
  <si>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</si>
  <si>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</si>
  <si>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</si>
  <si>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</si>
  <si>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</si>
  <si>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</si>
  <si>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</si>
  <si>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</si>
  <si>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</si>
  <si>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</si>
  <si>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</si>
  <si>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</si>
  <si>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</si>
  <si>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</si>
  <si>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</si>
  <si>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</si>
  <si>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</si>
  <si>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</si>
  <si>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</si>
  <si>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</si>
  <si>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</si>
  <si>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</si>
  <si>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</si>
  <si>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</si>
  <si>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</si>
  <si>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</si>
  <si>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</si>
  <si>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</si>
  <si>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</si>
  <si>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</si>
  <si>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</si>
  <si>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</si>
  <si>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</si>
  <si>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</si>
  <si>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</si>
  <si>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</si>
  <si>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</si>
  <si>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</si>
  <si>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</si>
  <si>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</si>
  <si>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</si>
  <si>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</si>
  <si>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</si>
  <si>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</si>
  <si>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</si>
  <si>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</si>
  <si>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</si>
  <si>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</si>
  <si>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</si>
  <si>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</si>
  <si>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</si>
  <si>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</si>
  <si>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</si>
  <si>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</si>
  <si>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</si>
  <si>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</si>
  <si>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</si>
  <si>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</si>
  <si>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</si>
  <si>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</si>
  <si>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</si>
  <si>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</si>
  <si>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</si>
  <si>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</si>
  <si>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</si>
  <si>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</si>
  <si>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</si>
  <si>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</si>
  <si>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</si>
  <si>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</si>
  <si>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</si>
  <si>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</si>
  <si>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</si>
  <si>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</si>
  <si>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</si>
  <si>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</si>
  <si>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</si>
  <si>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</si>
  <si>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</si>
  <si>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</si>
  <si>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</si>
  <si>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</si>
  <si>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</si>
  <si>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</si>
  <si>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</si>
  <si>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</si>
  <si>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</si>
  <si>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</si>
  <si>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</si>
  <si>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</si>
  <si>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</si>
  <si>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</si>
  <si>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</si>
  <si>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</si>
  <si>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</si>
  <si>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</si>
  <si>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</si>
  <si>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</si>
  <si>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</si>
  <si>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</si>
  <si>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</si>
  <si>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</si>
  <si>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</si>
  <si>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</si>
  <si>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</si>
  <si>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</si>
  <si>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</si>
  <si>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</si>
  <si>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</si>
  <si>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</si>
  <si>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</si>
  <si>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</si>
  <si>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</si>
  <si>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</si>
  <si>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</si>
  <si>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</si>
  <si>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</si>
  <si>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</si>
  <si>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</si>
  <si>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</si>
  <si>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</si>
  <si>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</si>
  <si>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</si>
  <si>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</si>
  <si>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</si>
  <si>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</si>
  <si>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</si>
  <si>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</si>
  <si>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</si>
  <si>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</si>
  <si>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</si>
  <si>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</si>
  <si>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</si>
  <si>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</si>
  <si>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</si>
  <si>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</si>
  <si>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</si>
  <si>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</si>
  <si>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</si>
  <si>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</si>
  <si>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</si>
  <si>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</si>
  <si>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</si>
  <si>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</si>
  <si>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</si>
  <si>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</si>
  <si>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</si>
  <si>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</si>
  <si>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</si>
  <si>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</si>
  <si>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</si>
  <si>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</si>
  <si>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</si>
  <si>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</si>
  <si>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</si>
  <si>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</si>
  <si>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</si>
  <si>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</si>
  <si>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</si>
  <si>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</si>
  <si>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</si>
  <si>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</si>
  <si>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</si>
  <si>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</si>
  <si>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</si>
  <si>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</si>
  <si>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</si>
  <si>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</si>
  <si>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</si>
  <si>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</si>
  <si>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</si>
  <si>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</si>
  <si>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</si>
  <si>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</si>
  <si>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</si>
  <si>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</si>
  <si>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</si>
  <si>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</si>
  <si>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</si>
  <si>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</si>
  <si>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</si>
  <si>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</si>
  <si>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</si>
  <si>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</si>
  <si>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</si>
  <si>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</si>
  <si>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</si>
  <si>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</si>
  <si>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</si>
  <si>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</si>
  <si>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</si>
  <si>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</si>
  <si>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</si>
  <si>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</si>
  <si>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</si>
  <si>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</si>
  <si>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</si>
  <si>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</si>
  <si>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</si>
  <si>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</si>
  <si>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</si>
  <si>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</si>
  <si>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</si>
  <si>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</si>
  <si>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</si>
  <si>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</si>
  <si>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</si>
  <si>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</si>
  <si>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</si>
  <si>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</si>
  <si>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</si>
  <si>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</si>
  <si>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</si>
  <si>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</si>
  <si>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</si>
  <si>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</si>
  <si>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</si>
  <si>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</si>
  <si>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</si>
  <si>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</si>
  <si>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</si>
  <si>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</si>
  <si>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</si>
  <si>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</si>
  <si>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</si>
  <si>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</si>
  <si>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</si>
  <si>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</si>
  <si>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</si>
  <si>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</si>
  <si>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</si>
  <si>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</si>
  <si>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</si>
  <si>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</si>
  <si>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</si>
  <si>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</si>
  <si>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</si>
  <si>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</si>
  <si>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</si>
  <si>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</si>
  <si>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</si>
  <si>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</si>
  <si>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</si>
  <si>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</si>
  <si>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</si>
  <si>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</si>
  <si>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</si>
  <si>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</si>
  <si>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</si>
  <si>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</si>
  <si>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</si>
  <si>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</si>
  <si>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</si>
  <si>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</si>
  <si>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</si>
  <si>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</si>
  <si>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</si>
  <si>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</si>
  <si>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</si>
  <si>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</si>
  <si>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</si>
  <si>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</si>
  <si>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</si>
  <si>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</si>
  <si>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</si>
  <si>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</si>
  <si>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</si>
  <si>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</si>
  <si>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</si>
  <si>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</si>
  <si>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</si>
  <si>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</si>
  <si>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</si>
  <si>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</si>
  <si>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</si>
  <si>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</si>
  <si>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</si>
  <si>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</si>
  <si>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</si>
  <si>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</si>
  <si>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</si>
  <si>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</si>
  <si>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</si>
  <si>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</si>
  <si>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</si>
  <si>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</si>
  <si>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</si>
  <si>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</si>
  <si>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</si>
  <si>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</si>
  <si>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</si>
  <si>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</si>
  <si>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</si>
  <si>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</si>
  <si>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</si>
  <si>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</si>
  <si>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</si>
  <si>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</si>
  <si>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</si>
  <si>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</si>
  <si>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</si>
  <si>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</si>
  <si>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</si>
  <si>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</si>
  <si>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</si>
  <si>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</si>
  <si>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</si>
  <si>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</si>
  <si>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</si>
  <si>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</si>
  <si>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</si>
  <si>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</si>
  <si>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</si>
  <si>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</si>
  <si>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</si>
  <si>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</si>
  <si>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</si>
  <si>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</si>
  <si>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</si>
  <si>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</si>
  <si>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</si>
  <si>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</si>
  <si>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</si>
  <si>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</si>
  <si>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</si>
  <si>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</si>
  <si>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</si>
  <si>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</si>
  <si>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</si>
  <si>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</si>
  <si>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</si>
  <si>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</si>
  <si>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</si>
  <si>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</si>
  <si>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</si>
  <si>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</si>
  <si>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</si>
  <si>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</si>
  <si>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</si>
  <si>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</si>
  <si>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</si>
  <si>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</si>
  <si>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</si>
  <si>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</si>
  <si>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</si>
  <si>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</si>
  <si>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</si>
  <si>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</si>
  <si>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</si>
  <si>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</si>
  <si>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</si>
  <si>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</si>
  <si>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</si>
  <si>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</si>
  <si>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</si>
  <si>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</si>
  <si>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</si>
  <si>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</si>
  <si>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</si>
  <si>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</si>
  <si>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</si>
  <si>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</si>
  <si>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</si>
  <si>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</si>
  <si>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</si>
  <si>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</si>
  <si>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</si>
  <si>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</si>
  <si>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</si>
  <si>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</si>
  <si>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</si>
  <si>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</si>
  <si>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</si>
  <si>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</si>
  <si>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</si>
  <si>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</si>
  <si>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</si>
  <si>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</si>
  <si>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</si>
  <si>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</si>
  <si>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</si>
  <si>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</si>
  <si>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</si>
  <si>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</si>
  <si>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</si>
  <si>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</si>
  <si>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</si>
  <si>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</si>
  <si>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</si>
  <si>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</si>
  <si>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</si>
  <si>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</si>
  <si>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</si>
  <si>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</si>
  <si>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</si>
  <si>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</si>
  <si>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</si>
  <si>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</si>
  <si>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</si>
  <si>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</si>
  <si>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</si>
  <si>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</si>
  <si>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</si>
  <si>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</si>
  <si>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</si>
  <si>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</si>
  <si>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</si>
  <si>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</si>
  <si>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</si>
  <si>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</si>
  <si>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</si>
  <si>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</si>
  <si>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</si>
  <si>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</si>
  <si>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</si>
  <si>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</si>
  <si>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</si>
  <si>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</si>
  <si>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</si>
  <si>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</si>
  <si>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</si>
  <si>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</si>
  <si>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</si>
  <si>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</si>
  <si>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</si>
  <si>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</si>
  <si>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</si>
  <si>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</si>
  <si>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</si>
  <si>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</si>
  <si>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</si>
  <si>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</si>
  <si>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</si>
  <si>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</si>
  <si>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</si>
  <si>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</si>
  <si>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</si>
  <si>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</si>
  <si>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</si>
  <si>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</si>
  <si>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</si>
  <si>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</si>
  <si>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</si>
  <si>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</si>
  <si>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</si>
  <si>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</si>
  <si>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</si>
  <si>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</si>
  <si>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</si>
  <si>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</si>
  <si>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</si>
  <si>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</si>
  <si>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</si>
  <si>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</si>
  <si>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</si>
  <si>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</si>
  <si>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</si>
  <si>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</si>
  <si>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</si>
  <si>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</si>
  <si>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</si>
  <si>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</si>
  <si>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</si>
  <si>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</si>
  <si>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</si>
  <si>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</si>
  <si>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</si>
  <si>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</si>
  <si>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</si>
  <si>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</si>
  <si>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</si>
  <si>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</si>
  <si>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</si>
  <si>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</si>
  <si>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</si>
  <si>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</si>
  <si>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</si>
  <si>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</si>
  <si>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</si>
  <si>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</si>
  <si>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</si>
  <si>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</si>
  <si>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</si>
  <si>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</si>
  <si>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</si>
  <si>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</si>
  <si>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</si>
  <si>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</si>
  <si>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</si>
  <si>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</si>
  <si>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</si>
  <si>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</si>
  <si>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</si>
  <si>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</si>
  <si>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</si>
  <si>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</si>
  <si>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</si>
  <si>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</si>
  <si>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</si>
  <si>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</si>
  <si>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</si>
  <si>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</si>
  <si>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</si>
  <si>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</si>
  <si>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</si>
  <si>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</si>
  <si>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</si>
  <si>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</si>
  <si>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</si>
  <si>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</si>
  <si>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</si>
  <si>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</si>
  <si>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</si>
  <si>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</si>
  <si>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</si>
  <si>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</si>
  <si>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</si>
  <si>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</si>
  <si>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</si>
  <si>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</si>
  <si>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</si>
  <si>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</si>
  <si>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</si>
  <si>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</si>
  <si>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</si>
  <si>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</si>
  <si>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</si>
  <si>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</si>
  <si>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</si>
  <si>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</si>
  <si>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</si>
  <si>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</si>
  <si>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</si>
  <si>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</si>
  <si>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</si>
  <si>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</si>
  <si>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</si>
  <si>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</si>
  <si>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</si>
  <si>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</si>
  <si>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</si>
  <si>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</si>
  <si>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</si>
  <si>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</si>
  <si>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</si>
  <si>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</si>
  <si>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</si>
  <si>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</si>
  <si>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</si>
  <si>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</si>
  <si>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</si>
  <si>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</si>
  <si>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</si>
  <si>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</si>
  <si>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</si>
  <si>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</si>
  <si>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</si>
  <si>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</si>
  <si>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</si>
  <si>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</si>
  <si>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</si>
  <si>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</si>
  <si>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</si>
  <si>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</si>
  <si>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</si>
  <si>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</si>
  <si>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</si>
  <si>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</si>
  <si>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</si>
  <si>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</si>
  <si>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</si>
  <si>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</si>
  <si>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</si>
  <si>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</si>
  <si>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</si>
  <si>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</si>
  <si>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</si>
  <si>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</si>
  <si>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</si>
  <si>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</si>
  <si>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</si>
  <si>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</si>
  <si>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</si>
  <si>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</si>
  <si>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</si>
  <si>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</si>
  <si>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</si>
  <si>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</si>
  <si>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</si>
  <si>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</si>
  <si>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</si>
  <si>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</si>
  <si>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</si>
  <si>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</si>
  <si>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</si>
  <si>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</si>
  <si>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</si>
  <si>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</si>
  <si>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</si>
  <si>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</si>
  <si>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</si>
  <si>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</si>
  <si>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</si>
  <si>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</si>
  <si>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</si>
  <si>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</si>
  <si>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</si>
  <si>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</si>
  <si>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</si>
  <si>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</si>
  <si>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</si>
  <si>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</si>
  <si>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</si>
  <si>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</si>
  <si>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</si>
  <si>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</si>
  <si>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</si>
  <si>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</si>
  <si>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</si>
  <si>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</si>
  <si>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</si>
  <si>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</si>
  <si>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</si>
  <si>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</si>
  <si>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</si>
  <si>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</si>
  <si>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</si>
  <si>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</si>
  <si>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</si>
  <si>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</si>
  <si>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</si>
  <si>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</si>
  <si>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</si>
  <si>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</si>
  <si>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</si>
  <si>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</si>
  <si>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</si>
  <si>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</si>
  <si>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</si>
  <si>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</si>
  <si>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</si>
  <si>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</si>
  <si>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</si>
  <si>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</si>
  <si>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</si>
  <si>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</si>
  <si>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</si>
  <si>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</si>
  <si>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</si>
  <si>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</si>
  <si>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</si>
  <si>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</si>
  <si>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</si>
  <si>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</si>
  <si>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</si>
  <si>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</si>
  <si>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</si>
  <si>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</si>
  <si>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</si>
  <si>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</si>
  <si>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</si>
  <si>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</si>
  <si>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</si>
  <si>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</si>
  <si>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</si>
  <si>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</si>
  <si>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</si>
  <si>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</si>
  <si>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</si>
  <si>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</si>
  <si>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</si>
  <si>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</si>
  <si>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</si>
  <si>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</si>
  <si>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</si>
  <si>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</si>
  <si>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</si>
  <si>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</si>
  <si>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</si>
  <si>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</si>
  <si>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</si>
  <si>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</si>
  <si>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</si>
  <si>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</si>
  <si>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</si>
  <si>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</si>
  <si>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</si>
  <si>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</si>
  <si>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</si>
  <si>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</si>
  <si>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</si>
  <si>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</si>
  <si>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</si>
  <si>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</si>
  <si>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</si>
  <si>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</si>
  <si>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</si>
  <si>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</si>
  <si>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</si>
  <si>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</si>
  <si>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</si>
  <si>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</si>
  <si>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</si>
  <si>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</si>
  <si>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</si>
  <si>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</si>
  <si>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</si>
  <si>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</si>
  <si>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</si>
  <si>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</si>
  <si>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</si>
  <si>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</si>
  <si>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</si>
  <si>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</si>
  <si>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</si>
  <si>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</si>
  <si>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</si>
  <si>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</si>
  <si>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</si>
  <si>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</si>
  <si>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</si>
  <si>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</si>
  <si>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</si>
  <si>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</si>
  <si>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</si>
  <si>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</si>
  <si>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</si>
  <si>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</si>
  <si>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</si>
  <si>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</si>
  <si>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</si>
  <si>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</si>
  <si>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</si>
  <si>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</si>
  <si>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</si>
  <si>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</si>
  <si>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</si>
  <si>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</si>
  <si>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</si>
  <si>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</si>
  <si>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</si>
  <si>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</si>
  <si>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</si>
  <si>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</si>
  <si>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</si>
  <si>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</si>
  <si>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</si>
  <si>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</si>
  <si>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</si>
  <si>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</si>
  <si>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</si>
  <si>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</si>
  <si>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</si>
  <si>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</si>
  <si>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</si>
  <si>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</si>
  <si>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</si>
  <si>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</si>
  <si>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</si>
  <si>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</si>
  <si>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</si>
  <si>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</si>
  <si>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</si>
  <si>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</si>
  <si>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</si>
  <si>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</si>
  <si>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</si>
  <si>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</si>
  <si>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</si>
  <si>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</si>
  <si>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</si>
  <si>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</si>
  <si>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</si>
  <si>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</si>
  <si>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</si>
  <si>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</si>
  <si>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</si>
  <si>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</si>
  <si>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</si>
  <si>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</si>
  <si>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</si>
  <si>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</si>
  <si>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</si>
  <si>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</si>
  <si>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</si>
  <si>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</si>
  <si>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</si>
  <si>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</si>
  <si>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</si>
  <si>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</si>
  <si>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</si>
  <si>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</si>
  <si>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</si>
  <si>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</si>
  <si>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</si>
  <si>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</si>
  <si>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</si>
  <si>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</si>
  <si>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</si>
  <si>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</si>
  <si>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</si>
  <si>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</si>
  <si>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</si>
  <si>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</si>
  <si>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</si>
  <si>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</si>
  <si>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</si>
  <si>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</si>
  <si>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</si>
  <si>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</si>
  <si>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</si>
  <si>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</si>
  <si>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</si>
  <si>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</si>
  <si>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</si>
  <si>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</si>
  <si>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</si>
  <si>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</si>
  <si>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</si>
  <si>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</si>
  <si>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</si>
  <si>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</si>
  <si>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</si>
  <si>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</si>
  <si>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</si>
  <si>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</si>
  <si>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</si>
  <si>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</si>
  <si>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</si>
  <si>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</si>
  <si>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</si>
  <si>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</si>
  <si>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</si>
  <si>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</si>
  <si>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</si>
  <si>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</si>
  <si>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</si>
  <si>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</si>
  <si>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</si>
  <si>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</si>
  <si>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</si>
  <si>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</si>
  <si>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</si>
  <si>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</si>
  <si>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</si>
  <si>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</si>
  <si>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</si>
  <si>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</si>
  <si>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</si>
  <si>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</si>
  <si>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</si>
  <si>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</si>
  <si>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</si>
  <si>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</si>
  <si>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</si>
  <si>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</si>
  <si>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</si>
  <si>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</si>
  <si>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</si>
  <si>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</si>
  <si>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</si>
  <si>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</si>
  <si>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</si>
  <si>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</si>
  <si>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</si>
  <si>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</si>
  <si>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</si>
  <si>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</si>
  <si>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</si>
  <si>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</si>
  <si>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</si>
  <si>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</si>
  <si>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</si>
  <si>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</si>
  <si>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</si>
  <si>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</si>
  <si>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</si>
  <si>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</si>
  <si>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</si>
  <si>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</si>
  <si>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</si>
  <si>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</si>
  <si>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</si>
  <si>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</si>
  <si>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</si>
  <si>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</si>
  <si>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</si>
  <si>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</si>
  <si>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</si>
  <si>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</si>
  <si>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</si>
  <si>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</si>
  <si>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</si>
  <si>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</si>
  <si>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</si>
  <si>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</si>
  <si>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</si>
  <si>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</si>
  <si>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</si>
  <si>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</si>
  <si>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</si>
  <si>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</si>
  <si>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</si>
  <si>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</si>
  <si>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</si>
  <si>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</si>
  <si>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</si>
  <si>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</si>
  <si>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</si>
  <si>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</si>
  <si>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</si>
  <si>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</si>
  <si>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</si>
  <si>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</si>
  <si>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</si>
  <si>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</si>
  <si>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</si>
  <si>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</si>
  <si>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</si>
  <si>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</si>
  <si>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</si>
  <si>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</si>
  <si>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</si>
  <si>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</si>
  <si>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</si>
  <si>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</si>
  <si>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</si>
  <si>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</si>
  <si>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</si>
  <si>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</si>
  <si>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</si>
  <si>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</si>
  <si>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</si>
  <si>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</si>
  <si>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</si>
  <si>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</si>
  <si>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</si>
  <si>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</si>
  <si>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</si>
  <si>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</si>
  <si>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</si>
  <si>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</si>
  <si>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</si>
  <si>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</si>
  <si>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</si>
  <si>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</si>
  <si>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</si>
  <si>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</si>
  <si>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</si>
  <si>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</si>
  <si>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</si>
  <si>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</si>
  <si>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</si>
  <si>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</si>
  <si>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</si>
  <si>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</si>
  <si>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</si>
  <si>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</si>
  <si>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</si>
  <si>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</si>
  <si>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</si>
  <si>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</si>
  <si>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</si>
  <si>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</si>
  <si>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</si>
  <si>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</si>
  <si>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</si>
  <si>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</si>
  <si>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</si>
  <si>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</si>
  <si>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</si>
  <si>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</si>
  <si>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</si>
  <si>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</si>
  <si>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</si>
  <si>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</si>
  <si>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</si>
  <si>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</si>
  <si>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</si>
  <si>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</si>
  <si>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</si>
  <si>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</si>
  <si>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</si>
  <si>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</si>
  <si>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</si>
  <si>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</si>
  <si>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</si>
  <si>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</si>
  <si>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</si>
  <si>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</si>
  <si>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</si>
  <si>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</si>
  <si>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</si>
  <si>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</si>
  <si>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</si>
  <si>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</si>
  <si>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</si>
  <si>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</si>
  <si>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</si>
  <si>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</si>
  <si>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</si>
  <si>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</si>
  <si>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</si>
  <si>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</si>
  <si>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</si>
  <si>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</si>
  <si>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</si>
  <si>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</si>
  <si>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</si>
  <si>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</si>
  <si>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</si>
  <si>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</si>
  <si>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</si>
  <si>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</si>
  <si>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</si>
  <si>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</si>
  <si>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</si>
  <si>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</si>
  <si>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</si>
  <si>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</si>
  <si>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</si>
  <si>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</si>
  <si>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</si>
  <si>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</si>
  <si>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</si>
  <si>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</si>
  <si>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</si>
  <si>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</si>
  <si>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</si>
  <si>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</si>
  <si>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</si>
  <si>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</si>
  <si>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</si>
  <si>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</si>
  <si>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</si>
  <si>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</si>
  <si>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</si>
  <si>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</si>
  <si>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</si>
  <si>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</si>
  <si>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</si>
  <si>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</si>
  <si>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</si>
  <si>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</si>
  <si>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</si>
  <si>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</si>
  <si>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</si>
  <si>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</si>
  <si>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</si>
  <si>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</si>
  <si>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</si>
  <si>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</si>
  <si>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</si>
  <si>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</si>
  <si>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</si>
  <si>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</si>
  <si>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</si>
  <si>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</si>
  <si>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</si>
  <si>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</si>
  <si>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</si>
  <si>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</si>
  <si>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</si>
  <si>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</si>
  <si>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</si>
  <si>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</si>
  <si>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</si>
  <si>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</si>
  <si>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</si>
  <si>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</si>
  <si>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</si>
  <si>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</si>
  <si>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</si>
  <si>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</si>
  <si>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</si>
  <si>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</si>
  <si>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</si>
  <si>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</si>
  <si>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</si>
  <si>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</si>
  <si>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</si>
  <si>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</si>
  <si>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</si>
  <si>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</si>
  <si>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</si>
  <si>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</si>
  <si>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</si>
  <si>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</si>
  <si>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</si>
  <si>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</si>
  <si>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</si>
  <si>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</si>
  <si>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</si>
  <si>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</si>
  <si>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</si>
  <si>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</si>
  <si>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</si>
  <si>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</si>
  <si>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</si>
  <si>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</si>
  <si>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</si>
  <si>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</si>
  <si>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</si>
  <si>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</si>
  <si>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</si>
  <si>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</si>
  <si>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</si>
  <si>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</si>
  <si>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</si>
  <si>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</si>
  <si>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</si>
  <si>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</si>
  <si>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</si>
  <si>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</si>
  <si>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</si>
  <si>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</si>
  <si>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</si>
  <si>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</si>
  <si>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</si>
  <si>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</si>
  <si>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</si>
  <si>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</si>
  <si>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</si>
  <si>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</si>
  <si>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</si>
  <si>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</si>
  <si>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</si>
  <si>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</si>
  <si>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</si>
  <si>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</si>
  <si>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</si>
  <si>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</si>
  <si>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</si>
  <si>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</si>
  <si>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</si>
  <si>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</si>
  <si>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</si>
  <si>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</si>
  <si>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</si>
  <si>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</si>
  <si>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</si>
  <si>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</si>
  <si>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</si>
  <si>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</si>
  <si>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</si>
  <si>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</si>
  <si>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</si>
  <si>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</si>
  <si>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</si>
  <si>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</si>
  <si>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</si>
  <si>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</si>
  <si>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</si>
  <si>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</si>
  <si>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</si>
  <si>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</si>
  <si>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</si>
  <si>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</si>
  <si>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</si>
  <si>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</si>
  <si>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</si>
  <si>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</si>
  <si>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</si>
  <si>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</si>
  <si>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</si>
  <si>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</si>
  <si>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</si>
  <si>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</si>
  <si>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</si>
  <si>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</si>
  <si>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</si>
  <si>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</si>
  <si>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</si>
  <si>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</si>
  <si>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</si>
  <si>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</si>
  <si>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</si>
  <si>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</si>
  <si>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</si>
  <si>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</si>
  <si>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</si>
  <si>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</si>
  <si>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</si>
  <si>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</si>
  <si>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</si>
  <si>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</si>
  <si>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</si>
  <si>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</si>
  <si>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</si>
  <si>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</si>
  <si>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</si>
  <si>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</si>
  <si>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</si>
  <si>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</si>
  <si>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</si>
  <si>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</si>
  <si>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</si>
  <si>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</si>
  <si>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</si>
  <si>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</si>
  <si>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</si>
  <si>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</si>
  <si>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</si>
  <si>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</si>
  <si>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</si>
  <si>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</si>
  <si>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</si>
  <si>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</si>
  <si>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</si>
  <si>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</si>
  <si>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</si>
  <si>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</si>
  <si>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</si>
  <si>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</si>
  <si>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</si>
  <si>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</si>
  <si>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</si>
  <si>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</si>
  <si>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</si>
  <si>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</si>
  <si>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</si>
  <si>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</si>
  <si>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</si>
  <si>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</si>
  <si>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</si>
  <si>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</si>
  <si>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</si>
  <si>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</si>
  <si>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</si>
  <si>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</si>
  <si>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</si>
  <si>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</si>
  <si>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</si>
  <si>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</si>
  <si>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</si>
  <si>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</si>
  <si>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</si>
  <si>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</si>
  <si>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</si>
  <si>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</si>
  <si>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</si>
  <si>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</si>
  <si>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</si>
  <si>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</si>
  <si>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</si>
  <si>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</si>
  <si>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</si>
  <si>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</si>
  <si>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</si>
  <si>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</si>
  <si>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</si>
  <si>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</si>
  <si>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</si>
  <si>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</si>
  <si>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</si>
  <si>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</si>
  <si>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</si>
  <si>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</si>
  <si>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</si>
  <si>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</si>
  <si>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</si>
  <si>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</si>
  <si>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</si>
  <si>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</si>
  <si>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</si>
  <si>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</si>
  <si>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</si>
  <si>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</si>
  <si>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</si>
  <si>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</si>
  <si>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</si>
  <si>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</si>
  <si>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</si>
  <si>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</si>
  <si>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</si>
  <si>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</si>
  <si>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</si>
  <si>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</si>
  <si>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</si>
  <si>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</si>
  <si>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</si>
  <si>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</si>
  <si>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</si>
  <si>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</si>
  <si>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</si>
  <si>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</si>
  <si>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</si>
  <si>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</si>
  <si>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</si>
  <si>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</si>
  <si>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</si>
  <si>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</si>
  <si>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</si>
  <si>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</si>
  <si>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</si>
  <si>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</si>
  <si>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</si>
  <si>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</si>
  <si>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</si>
  <si>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</si>
  <si>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</si>
  <si>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</si>
  <si>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</si>
  <si>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</si>
  <si>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</si>
  <si>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</si>
  <si>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</si>
  <si>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</si>
  <si>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</si>
  <si>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</si>
  <si>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</si>
  <si>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</si>
  <si>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</si>
  <si>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</si>
  <si>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</si>
  <si>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</si>
  <si>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</si>
  <si>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</si>
  <si>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</si>
  <si>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</si>
  <si>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</si>
  <si>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</si>
  <si>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</si>
  <si>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</si>
  <si>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</si>
  <si>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</si>
  <si>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</si>
  <si>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</si>
  <si>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</si>
  <si>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</si>
  <si>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</si>
  <si>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</si>
  <si>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</si>
  <si>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</si>
  <si>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</si>
  <si>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</si>
  <si>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</si>
  <si>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</si>
  <si>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</si>
  <si>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</si>
  <si>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</si>
  <si>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</si>
  <si>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</si>
  <si>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</si>
  <si>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</si>
  <si>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</si>
  <si>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</si>
  <si>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</si>
  <si>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</si>
  <si>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</si>
  <si>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</si>
  <si>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</si>
  <si>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</si>
  <si>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</si>
  <si>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</si>
  <si>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</si>
  <si>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</si>
  <si>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</si>
  <si>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</si>
  <si>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</si>
  <si>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</si>
  <si>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</si>
  <si>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</si>
  <si>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</si>
  <si>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</si>
  <si>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</si>
  <si>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</si>
  <si>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</si>
  <si>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</si>
  <si>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</si>
  <si>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</si>
  <si>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</si>
  <si>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</si>
  <si>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</si>
  <si>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</si>
  <si>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</si>
  <si>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</si>
  <si>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</si>
  <si>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</si>
  <si>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</si>
  <si>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</si>
  <si>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</si>
  <si>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</si>
  <si>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</si>
  <si>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</si>
  <si>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</si>
  <si>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</si>
  <si>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</si>
  <si>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</si>
  <si>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</si>
  <si>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</si>
  <si>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</si>
  <si>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</si>
  <si>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</si>
  <si>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</si>
  <si>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</si>
  <si>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</si>
  <si>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</si>
  <si>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</si>
  <si>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</si>
  <si>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</si>
  <si>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</si>
  <si>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</si>
  <si>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</si>
  <si>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</si>
  <si>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</si>
  <si>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</si>
  <si>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</si>
  <si>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</si>
  <si>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</si>
  <si>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</si>
  <si>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</si>
  <si>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</si>
  <si>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</si>
  <si>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</si>
  <si>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</si>
  <si>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</si>
  <si>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</si>
  <si>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</si>
  <si>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</si>
  <si>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</si>
  <si>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</si>
  <si>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</si>
  <si>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</si>
  <si>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</si>
  <si>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</si>
  <si>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</si>
  <si>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</si>
  <si>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</si>
  <si>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</si>
  <si>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</si>
  <si>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</si>
  <si>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</si>
  <si>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</si>
  <si>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</si>
  <si>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</si>
  <si>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</si>
  <si>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</si>
  <si>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</si>
  <si>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</si>
  <si>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</si>
  <si>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</si>
  <si>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</si>
  <si>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</si>
  <si>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</si>
  <si>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</si>
  <si>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</si>
  <si>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</si>
  <si>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</si>
  <si>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</si>
  <si>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</si>
  <si>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</si>
  <si>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</si>
  <si>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</si>
  <si>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</si>
  <si>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</si>
  <si>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</si>
  <si>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</si>
  <si>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</si>
  <si>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</si>
  <si>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</si>
  <si>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</si>
  <si>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</si>
  <si>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</si>
  <si>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</si>
  <si>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</si>
  <si>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</si>
  <si>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</si>
  <si>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</si>
  <si>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</si>
  <si>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</si>
  <si>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</si>
  <si>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</si>
  <si>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</si>
  <si>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</si>
  <si>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</si>
  <si>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</si>
  <si>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</si>
  <si>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</si>
  <si>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</si>
  <si>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</si>
  <si>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</si>
  <si>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</si>
  <si>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</si>
  <si>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</si>
  <si>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</si>
  <si>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</si>
  <si>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</si>
  <si>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</si>
  <si>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</si>
  <si>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</si>
  <si>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</si>
  <si>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</si>
  <si>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</si>
  <si>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</si>
  <si>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</si>
  <si>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</si>
  <si>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</si>
  <si>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</si>
  <si>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</si>
  <si>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</si>
  <si>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</si>
  <si>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</si>
  <si>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</si>
  <si>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</si>
  <si>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</si>
  <si>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</si>
  <si>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</si>
  <si>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</si>
  <si>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</si>
  <si>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</si>
  <si>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</si>
  <si>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</si>
  <si>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</si>
  <si>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</si>
  <si>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</si>
  <si>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</si>
  <si>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</si>
  <si>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</si>
  <si>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</si>
  <si>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</si>
  <si>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</si>
  <si>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</si>
  <si>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</si>
  <si>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</si>
  <si>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</si>
  <si>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</si>
  <si>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</si>
  <si>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</si>
  <si>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</si>
  <si>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</si>
  <si>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</si>
  <si>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</si>
  <si>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</si>
  <si>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</si>
  <si>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</si>
  <si>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</si>
  <si>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</si>
  <si>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</si>
  <si>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</si>
  <si>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</si>
  <si>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</si>
  <si>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</si>
  <si>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</si>
  <si>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</si>
  <si>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</si>
  <si>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</si>
  <si>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</si>
  <si>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</si>
  <si>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</si>
  <si>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</si>
  <si>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</si>
  <si>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</si>
  <si>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</si>
  <si>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</si>
  <si>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</si>
  <si>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</si>
  <si>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</si>
  <si>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</si>
  <si>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</si>
  <si>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</si>
  <si>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</si>
  <si>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</si>
  <si>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</si>
  <si>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</si>
  <si>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</si>
  <si>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</si>
  <si>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</si>
  <si>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</si>
  <si>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</si>
  <si>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</si>
  <si>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</si>
  <si>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</si>
  <si>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</si>
  <si>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</si>
  <si>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</si>
  <si>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</si>
  <si>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</si>
  <si>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</si>
  <si>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</si>
  <si>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</si>
  <si>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</si>
  <si>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</si>
  <si>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</si>
  <si>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</si>
  <si>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</si>
  <si>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</si>
  <si>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</si>
  <si>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</si>
  <si>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</si>
  <si>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</si>
  <si>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</si>
  <si>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</si>
  <si>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</si>
  <si>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</si>
  <si>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</si>
  <si>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</si>
  <si>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</si>
  <si>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</si>
  <si>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</si>
  <si>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</si>
  <si>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</si>
  <si>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</si>
  <si>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</si>
  <si>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</si>
  <si>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</si>
  <si>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</si>
  <si>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</si>
  <si>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</si>
  <si>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</si>
  <si>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</si>
  <si>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</si>
  <si>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</si>
  <si>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</si>
  <si>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</si>
  <si>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</si>
  <si>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</si>
  <si>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</si>
  <si>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</si>
  <si>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</si>
  <si>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</si>
  <si>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</si>
  <si>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</si>
  <si>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</si>
  <si>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</si>
  <si>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</si>
  <si>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</si>
  <si>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</si>
  <si>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</si>
  <si>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</si>
  <si>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</si>
  <si>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</si>
  <si>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</si>
  <si>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</si>
  <si>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</si>
  <si>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</si>
  <si>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</si>
  <si>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</si>
  <si>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</si>
  <si>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</si>
  <si>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</si>
  <si>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</si>
  <si>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</si>
  <si>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</si>
  <si>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</si>
  <si>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</si>
  <si>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</si>
  <si>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</si>
  <si>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</si>
  <si>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</si>
  <si>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</si>
  <si>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</si>
  <si>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</si>
  <si>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</si>
  <si>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</si>
  <si>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</si>
  <si>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</si>
  <si>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</si>
  <si>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</si>
  <si>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</si>
  <si>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</si>
  <si>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</si>
  <si>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</si>
  <si>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</si>
  <si>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</si>
  <si>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</si>
  <si>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</si>
  <si>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</si>
  <si>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</si>
  <si>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</si>
  <si>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</si>
  <si>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</si>
  <si>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</si>
  <si>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</si>
  <si>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</si>
  <si>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</si>
  <si>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</si>
  <si>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</si>
  <si>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</si>
  <si>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</si>
  <si>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</si>
  <si>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</si>
  <si>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</si>
  <si>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</si>
  <si>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</si>
  <si>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</si>
  <si>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</si>
  <si>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</si>
  <si>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</si>
  <si>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</si>
  <si>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</si>
  <si>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</si>
  <si>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</si>
  <si>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</si>
  <si>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</si>
  <si>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</si>
  <si>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</si>
  <si>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</si>
  <si>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</si>
  <si>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</si>
  <si>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</si>
  <si>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</si>
  <si>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</si>
  <si>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</si>
  <si>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</si>
  <si>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</si>
  <si>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</si>
  <si>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</si>
  <si>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</si>
  <si>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</si>
  <si>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</si>
  <si>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</si>
  <si>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</si>
  <si>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</si>
  <si>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</si>
  <si>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</si>
  <si>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</si>
  <si>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</si>
  <si>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</si>
  <si>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</si>
  <si>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</si>
  <si>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</si>
  <si>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</si>
  <si>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</si>
  <si>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</si>
  <si>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</si>
  <si>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</si>
  <si>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</si>
  <si>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</si>
  <si>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</si>
  <si>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</si>
  <si>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</si>
  <si>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</si>
  <si>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</si>
  <si>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</si>
  <si>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</si>
  <si>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</si>
  <si>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</si>
  <si>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</si>
  <si>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</si>
  <si>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</si>
  <si>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</si>
  <si>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</si>
  <si>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</si>
  <si>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</si>
  <si>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</si>
  <si>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</si>
  <si>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</si>
  <si>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</si>
  <si>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</si>
  <si>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</si>
  <si>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</si>
  <si>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</si>
  <si>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</si>
  <si>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</si>
  <si>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</si>
  <si>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</si>
  <si>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</si>
  <si>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</si>
  <si>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</si>
  <si>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</si>
  <si>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</si>
  <si>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</si>
  <si>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</si>
  <si>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</si>
  <si>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</si>
  <si>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</si>
  <si>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</si>
  <si>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</si>
  <si>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</si>
  <si>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</si>
  <si>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</si>
  <si>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</si>
  <si>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</si>
  <si>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</si>
  <si>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</si>
  <si>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</si>
  <si>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</si>
  <si>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</si>
  <si>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</si>
  <si>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</si>
  <si>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</si>
  <si>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</si>
  <si>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</si>
  <si>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</si>
  <si>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</si>
  <si>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</si>
  <si>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</si>
  <si>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</si>
  <si>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</si>
  <si>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</si>
  <si>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</si>
  <si>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</si>
  <si>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</si>
  <si>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</si>
  <si>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</si>
  <si>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</si>
  <si>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</si>
  <si>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</si>
  <si>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</si>
  <si>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</si>
  <si>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</si>
  <si>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</si>
  <si>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</si>
  <si>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</si>
  <si>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</si>
  <si>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</si>
  <si>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</si>
  <si>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</si>
  <si>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</si>
  <si>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</si>
  <si>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</si>
  <si>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</si>
  <si>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</si>
  <si>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</si>
  <si>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</si>
  <si>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</si>
  <si>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</si>
  <si>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</si>
  <si>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</si>
  <si>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</si>
  <si>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</si>
  <si>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</si>
  <si>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</si>
  <si>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</si>
  <si>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</si>
  <si>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</si>
  <si>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</si>
  <si>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</si>
  <si>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</si>
  <si>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</si>
  <si>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</si>
  <si>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</si>
  <si>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</si>
  <si>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</si>
  <si>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</si>
  <si>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</si>
  <si>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</si>
  <si>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</si>
  <si>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</si>
  <si>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</si>
  <si>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</si>
  <si>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</si>
  <si>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</si>
  <si>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</si>
  <si>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</si>
  <si>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</si>
  <si>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</si>
  <si>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</si>
  <si>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</si>
  <si>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</si>
  <si>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</si>
  <si>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</si>
  <si>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</si>
  <si>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</si>
  <si>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</si>
  <si>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</si>
  <si>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</si>
  <si>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</si>
  <si>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</si>
  <si>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</si>
  <si>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</si>
  <si>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</si>
  <si>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</si>
  <si>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</si>
  <si>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</si>
  <si>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</si>
  <si>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</si>
  <si>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</si>
  <si>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</si>
  <si>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</si>
  <si>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</si>
  <si>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</si>
  <si>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</si>
  <si>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</si>
  <si>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</si>
  <si>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</si>
  <si>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</si>
  <si>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</si>
  <si>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</si>
  <si>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</si>
  <si>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</si>
  <si>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</si>
  <si>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</si>
  <si>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</si>
  <si>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</si>
  <si>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</si>
  <si>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</si>
  <si>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</si>
  <si>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</si>
  <si>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</si>
  <si>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</si>
  <si>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</si>
  <si>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</si>
  <si>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</si>
  <si>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</si>
  <si>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</si>
  <si>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</si>
  <si>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</si>
  <si>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</si>
  <si>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</si>
  <si>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</si>
  <si>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</si>
  <si>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</si>
  <si>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</si>
  <si>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</si>
  <si>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</si>
  <si>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</si>
  <si>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</si>
  <si>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</si>
  <si>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</si>
  <si>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</si>
  <si>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</si>
  <si>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</si>
  <si>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</si>
  <si>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</si>
  <si>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</si>
  <si>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</si>
  <si>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</si>
  <si>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</si>
  <si>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</si>
  <si>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</si>
  <si>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</si>
  <si>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</si>
  <si>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</si>
  <si>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</si>
  <si>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</si>
  <si>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</si>
  <si>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</si>
  <si>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</si>
  <si>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</si>
  <si>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</si>
  <si>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</si>
  <si>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</si>
  <si>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</si>
  <si>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</si>
  <si>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</si>
  <si>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</si>
  <si>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</si>
  <si>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</si>
  <si>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</si>
  <si>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</si>
  <si>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</si>
  <si>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</si>
  <si>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</si>
  <si>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</si>
  <si>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</si>
  <si>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</si>
  <si>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</si>
  <si>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</si>
  <si>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</si>
  <si>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</si>
  <si>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</si>
  <si>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</si>
  <si>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</si>
  <si>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</si>
  <si>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</si>
  <si>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</si>
  <si>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</si>
  <si>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</si>
  <si>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</si>
  <si>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</si>
  <si>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</si>
  <si>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</si>
  <si>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</si>
  <si>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</si>
  <si>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</si>
  <si>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</si>
  <si>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</si>
  <si>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</si>
  <si>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</si>
  <si>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</si>
  <si>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</si>
  <si>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</si>
  <si>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</si>
  <si>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</si>
  <si>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</si>
  <si>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</si>
  <si>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</si>
  <si>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</si>
  <si>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</si>
  <si>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</si>
  <si>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</si>
  <si>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</si>
  <si>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</si>
  <si>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</si>
  <si>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</si>
  <si>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</si>
  <si>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</si>
  <si>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</si>
  <si>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</si>
  <si>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</si>
  <si>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</si>
  <si>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</si>
  <si>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</si>
  <si>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</si>
  <si>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</si>
  <si>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</si>
  <si>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</si>
  <si>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</si>
  <si>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</si>
  <si>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</si>
  <si>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</si>
  <si>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</si>
  <si>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</si>
  <si>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</si>
  <si>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</si>
  <si>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</si>
  <si>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</si>
  <si>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</si>
  <si>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</si>
  <si>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</si>
  <si>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</si>
  <si>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</si>
  <si>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</si>
  <si>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</si>
  <si>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</si>
  <si>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</si>
  <si>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</si>
  <si>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</si>
  <si>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</si>
  <si>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</si>
  <si>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</si>
  <si>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</si>
  <si>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</si>
  <si>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</si>
  <si>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</si>
  <si>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</si>
  <si>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</si>
  <si>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</si>
  <si>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</si>
  <si>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</si>
  <si>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</si>
  <si>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</si>
  <si>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</si>
  <si>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</si>
  <si>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</si>
  <si>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</si>
  <si>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</si>
  <si>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</si>
  <si>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</si>
  <si>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</si>
  <si>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</si>
  <si>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</si>
  <si>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</si>
  <si>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</si>
  <si>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</si>
  <si>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</si>
  <si>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</si>
  <si>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</si>
  <si>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</si>
  <si>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</si>
  <si>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</si>
  <si>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</si>
  <si>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</si>
  <si>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</si>
  <si>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</si>
  <si>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</si>
  <si>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</si>
  <si>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</si>
  <si>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</si>
  <si>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</si>
  <si>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</si>
  <si>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</si>
  <si>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</si>
  <si>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</si>
  <si>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</si>
  <si>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</si>
  <si>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</si>
  <si>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</si>
  <si>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</si>
  <si>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</si>
  <si>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</si>
  <si>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</si>
  <si>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</si>
  <si>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</si>
  <si>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</si>
  <si>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</si>
  <si>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</si>
  <si>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</si>
  <si>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</si>
  <si>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</si>
  <si>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</si>
  <si>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</si>
  <si>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</si>
  <si>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</si>
  <si>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</si>
  <si>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</si>
  <si>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</si>
  <si>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</si>
  <si>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</si>
  <si>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</si>
  <si>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</si>
  <si>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</si>
  <si>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</si>
  <si>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</si>
  <si>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</si>
  <si>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</si>
  <si>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</si>
  <si>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</si>
  <si>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</si>
  <si>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</si>
  <si>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</si>
  <si>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</si>
  <si>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</si>
  <si>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</si>
  <si>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</si>
  <si>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</si>
  <si>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</si>
  <si>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</si>
  <si>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</si>
  <si>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</si>
  <si>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</si>
  <si>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</si>
  <si>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</si>
  <si>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</si>
  <si>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</si>
  <si>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</si>
  <si>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</si>
  <si>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</si>
  <si>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</si>
  <si>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</si>
  <si>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</si>
  <si>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</si>
  <si>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</si>
  <si>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</si>
  <si>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</si>
  <si>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</si>
  <si>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</si>
  <si>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</si>
  <si>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</si>
  <si>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</si>
  <si>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</si>
  <si>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</si>
  <si>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</si>
  <si>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</si>
  <si>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</si>
  <si>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</si>
  <si>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</si>
  <si>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</si>
  <si>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</si>
  <si>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</si>
  <si>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</si>
  <si>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</si>
  <si>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</si>
  <si>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</si>
  <si>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</si>
  <si>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</si>
  <si>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</si>
  <si>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</si>
  <si>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</si>
  <si>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</si>
  <si>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</si>
  <si>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</si>
  <si>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</si>
  <si>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</si>
  <si>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</si>
  <si>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</si>
  <si>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</si>
  <si>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</si>
  <si>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</si>
  <si>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</si>
  <si>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</si>
  <si>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</si>
  <si>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</si>
  <si>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</si>
  <si>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</si>
  <si>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</si>
  <si>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</si>
  <si>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</si>
  <si>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</si>
  <si>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</si>
  <si>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</si>
  <si>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</si>
  <si>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</si>
  <si>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</si>
  <si>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</si>
  <si>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</si>
  <si>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</si>
  <si>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</si>
  <si>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</si>
  <si>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</si>
  <si>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</si>
  <si>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</si>
  <si>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</si>
  <si>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</si>
  <si>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</si>
  <si>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</si>
  <si>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</si>
  <si>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</si>
  <si>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</si>
  <si>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</si>
  <si>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</si>
  <si>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</si>
  <si>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</si>
  <si>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</si>
  <si>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</si>
  <si>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</si>
  <si>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</si>
  <si>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</si>
  <si>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</si>
  <si>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</si>
  <si>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</si>
  <si>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</si>
  <si>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</si>
  <si>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</si>
  <si>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</si>
  <si>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</si>
  <si>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</si>
  <si>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</si>
  <si>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</si>
  <si>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</si>
  <si>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</si>
  <si>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</si>
  <si>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</si>
  <si>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</si>
  <si>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</si>
  <si>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</si>
  <si>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</si>
  <si>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</si>
  <si>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</si>
  <si>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</si>
  <si>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</si>
  <si>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</si>
  <si>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</si>
  <si>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</si>
  <si>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</si>
  <si>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</si>
  <si>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</si>
  <si>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</si>
  <si>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</si>
  <si>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</si>
  <si>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</si>
  <si>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</si>
  <si>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</si>
  <si>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</si>
  <si>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</si>
  <si>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</si>
  <si>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</si>
  <si>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</si>
  <si>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</si>
  <si>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</si>
  <si>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</si>
  <si>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</si>
  <si>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</si>
  <si>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</si>
  <si>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</si>
  <si>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</si>
  <si>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</si>
  <si>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</si>
  <si>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</si>
  <si>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</si>
  <si>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</si>
  <si>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</si>
  <si>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</si>
  <si>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</si>
  <si>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</si>
  <si>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</si>
  <si>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</si>
  <si>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</si>
  <si>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</si>
  <si>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</si>
  <si>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</si>
  <si>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</si>
  <si>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</si>
  <si>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</si>
  <si>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</si>
  <si>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</si>
  <si>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</si>
  <si>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</si>
  <si>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</si>
  <si>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</si>
  <si>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</si>
  <si>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</si>
  <si>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</si>
  <si>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</si>
  <si>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</si>
  <si>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</si>
  <si>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</si>
  <si>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</si>
  <si>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</si>
  <si>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</si>
  <si>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</si>
  <si>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</si>
  <si>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</si>
  <si>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</si>
  <si>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</si>
  <si>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</si>
  <si>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</si>
  <si>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</si>
  <si>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</si>
  <si>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</si>
  <si>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</si>
  <si>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</si>
  <si>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</si>
  <si>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</si>
  <si>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</si>
  <si>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</si>
  <si>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</si>
  <si>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</si>
  <si>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</si>
  <si>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</si>
  <si>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</si>
  <si>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</si>
  <si>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</si>
  <si>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</si>
  <si>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</si>
  <si>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</si>
  <si>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</si>
  <si>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</si>
  <si>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</si>
  <si>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</si>
  <si>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</si>
  <si>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</si>
  <si>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</si>
  <si>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</si>
  <si>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</si>
  <si>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</si>
  <si>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</si>
  <si>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</si>
  <si>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</si>
  <si>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</si>
  <si>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</si>
  <si>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</si>
  <si>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</si>
  <si>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</si>
  <si>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</si>
  <si>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</si>
  <si>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</si>
  <si>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</si>
  <si>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</si>
  <si>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</si>
  <si>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</si>
  <si>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</si>
  <si>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</si>
  <si>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</si>
  <si>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</si>
  <si>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</si>
  <si>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</si>
  <si>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</si>
  <si>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</si>
  <si>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</si>
  <si>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</si>
  <si>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</si>
  <si>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</si>
  <si>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</si>
  <si>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</si>
  <si>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</si>
  <si>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</si>
  <si>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</si>
  <si>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</si>
  <si>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</si>
  <si>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</si>
  <si>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</si>
  <si>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</si>
  <si>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</si>
  <si>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</si>
  <si>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</si>
  <si>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</si>
  <si>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</si>
  <si>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</si>
  <si>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</si>
  <si>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</si>
  <si>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</si>
  <si>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</si>
  <si>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</si>
  <si>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</si>
  <si>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</si>
  <si>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</si>
  <si>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</si>
  <si>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</si>
  <si>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</si>
  <si>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</si>
  <si>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</si>
  <si>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</si>
  <si>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</si>
  <si>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</si>
  <si>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</si>
  <si>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</si>
  <si>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</si>
  <si>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</si>
  <si>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</si>
  <si>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</si>
  <si>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</si>
  <si>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</si>
  <si>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</si>
  <si>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</si>
  <si>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</si>
  <si>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</si>
  <si>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</si>
  <si>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</si>
  <si>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</si>
  <si>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</si>
  <si>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</si>
  <si>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</si>
  <si>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</si>
  <si>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</si>
  <si>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</si>
  <si>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</si>
  <si>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</si>
  <si>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</si>
  <si>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</si>
  <si>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</si>
  <si>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</si>
  <si>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</si>
  <si>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</si>
  <si>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</si>
  <si>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</si>
  <si>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</si>
  <si>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</si>
  <si>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</si>
  <si>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</si>
  <si>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</si>
  <si>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</si>
  <si>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</si>
  <si>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</si>
  <si>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</si>
  <si>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</si>
  <si>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</si>
  <si>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</si>
  <si>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</si>
  <si>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</si>
  <si>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</si>
  <si>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</si>
  <si>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</si>
  <si>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</si>
  <si>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</si>
  <si>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</si>
  <si>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</si>
  <si>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</si>
  <si>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</si>
  <si>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</si>
  <si>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</si>
  <si>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</si>
  <si>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</si>
  <si>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</si>
  <si>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</si>
  <si>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</si>
  <si>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</si>
  <si>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</si>
  <si>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</si>
  <si>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</si>
  <si>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</si>
  <si>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</si>
  <si>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</si>
  <si>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</si>
  <si>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</si>
  <si>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</si>
  <si>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</si>
  <si>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</si>
  <si>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</si>
  <si>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</si>
  <si>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</si>
  <si>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</si>
  <si>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</si>
  <si>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</si>
  <si>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</si>
  <si>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</si>
  <si>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</si>
  <si>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</si>
  <si>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</si>
  <si>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</si>
  <si>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</si>
  <si>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</si>
  <si>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</si>
  <si>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</si>
  <si>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</si>
  <si>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</si>
  <si>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</si>
  <si>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</si>
  <si>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</si>
  <si>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</si>
  <si>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</si>
  <si>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</si>
  <si>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</si>
  <si>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</si>
  <si>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</si>
  <si>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</si>
  <si>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</si>
  <si>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</si>
  <si>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</si>
  <si>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</si>
  <si>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</si>
  <si>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</si>
  <si>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</si>
  <si>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</si>
  <si>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</si>
  <si>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</si>
  <si>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</si>
  <si>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</si>
  <si>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</si>
  <si>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</si>
  <si>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</si>
  <si>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</si>
  <si>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</si>
  <si>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</si>
  <si>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</si>
  <si>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</si>
  <si>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</si>
  <si>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</si>
  <si>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</si>
  <si>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</si>
  <si>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</si>
  <si>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</si>
  <si>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</si>
  <si>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</si>
  <si>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</si>
  <si>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</si>
  <si>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</si>
  <si>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</si>
  <si>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</si>
  <si>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</si>
  <si>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</si>
  <si>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</si>
  <si>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</si>
  <si>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</si>
  <si>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</si>
  <si>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</si>
  <si>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</si>
  <si>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</si>
  <si>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</si>
  <si>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</si>
  <si>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</si>
  <si>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</si>
  <si>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</si>
  <si>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</si>
  <si>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</si>
  <si>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</si>
  <si>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</si>
  <si>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</si>
  <si>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</si>
  <si>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</si>
  <si>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</si>
  <si>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</si>
  <si>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</si>
  <si>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</si>
  <si>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</si>
  <si>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</si>
  <si>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</si>
  <si>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</si>
  <si>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</si>
  <si>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</si>
  <si>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</si>
  <si>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</si>
  <si>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</si>
  <si>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</si>
  <si>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</si>
  <si>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</si>
  <si>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</si>
  <si>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</si>
  <si>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</si>
  <si>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</si>
  <si>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</si>
  <si>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</si>
  <si>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</si>
  <si>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</si>
  <si>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</si>
  <si>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</si>
  <si>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</si>
  <si>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</si>
  <si>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</si>
  <si>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</si>
  <si>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</si>
  <si>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</si>
  <si>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</si>
  <si>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</si>
  <si>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</si>
  <si>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</si>
  <si>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</si>
  <si>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</si>
  <si>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</si>
  <si>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</si>
  <si>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</si>
  <si>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</si>
  <si>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</si>
  <si>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</si>
  <si>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</si>
  <si>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</si>
  <si>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</si>
  <si>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</si>
  <si>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</si>
  <si>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</si>
  <si>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</si>
  <si>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</si>
  <si>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</si>
  <si>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</si>
  <si>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</si>
  <si>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</si>
  <si>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</si>
  <si>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</si>
  <si>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</si>
  <si>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</si>
  <si>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</si>
  <si>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</si>
  <si>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</si>
  <si>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</si>
  <si>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</si>
  <si>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</si>
  <si>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</si>
  <si>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</si>
  <si>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</si>
  <si>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</si>
  <si>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</si>
  <si>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</si>
  <si>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</si>
  <si>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</si>
  <si>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</si>
  <si>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</si>
  <si>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</si>
  <si>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</si>
  <si>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</si>
  <si>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</si>
  <si>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</si>
  <si>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</si>
  <si>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</si>
  <si>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</si>
  <si>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</si>
  <si>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</si>
  <si>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</si>
  <si>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</si>
  <si>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</si>
  <si>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</si>
  <si>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</si>
  <si>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</si>
  <si>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</si>
  <si>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</si>
  <si>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</si>
  <si>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</si>
  <si>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</si>
  <si>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</si>
  <si>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</si>
  <si>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</si>
  <si>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</si>
  <si>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</si>
  <si>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</si>
  <si>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</si>
  <si>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</si>
  <si>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</si>
  <si>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</si>
  <si>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</si>
  <si>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</si>
  <si>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</si>
  <si>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</si>
  <si>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</si>
  <si>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</si>
  <si>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</si>
  <si>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</si>
  <si>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</si>
  <si>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</si>
  <si>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</si>
  <si>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</si>
  <si>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</si>
  <si>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</si>
  <si>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</si>
  <si>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</si>
  <si>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</si>
  <si>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</si>
  <si>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</si>
  <si>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</si>
  <si>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</si>
  <si>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</si>
  <si>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</si>
  <si>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</si>
  <si>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</si>
  <si>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</si>
  <si>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</si>
  <si>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</si>
  <si>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</si>
  <si>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</si>
  <si>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</si>
  <si>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</si>
  <si>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</si>
  <si>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</si>
  <si>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</si>
  <si>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</si>
  <si>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</si>
  <si>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</si>
  <si>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</si>
  <si>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</si>
  <si>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</si>
  <si>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</si>
  <si>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</si>
  <si>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</si>
  <si>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</si>
  <si>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</si>
  <si>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</si>
  <si>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</si>
  <si>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</si>
  <si>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</si>
  <si>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</si>
  <si>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</si>
  <si>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</si>
  <si>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</si>
  <si>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</si>
  <si>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</si>
  <si>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</si>
  <si>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</si>
  <si>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</si>
  <si>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</si>
  <si>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</si>
  <si>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</si>
  <si>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</si>
  <si>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</si>
  <si>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</si>
  <si>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</si>
  <si>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</si>
  <si>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</si>
  <si>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</si>
  <si>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</si>
  <si>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</si>
  <si>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</si>
  <si>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</si>
  <si>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</si>
  <si>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</si>
  <si>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</si>
  <si>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</si>
  <si>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</si>
  <si>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</si>
  <si>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</si>
  <si>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</si>
  <si>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</si>
  <si>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</si>
  <si>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</si>
  <si>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</si>
  <si>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</si>
  <si>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</si>
  <si>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</si>
  <si>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</si>
  <si>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</si>
  <si>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</si>
  <si>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</si>
  <si>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</si>
  <si>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</si>
  <si>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</si>
  <si>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</si>
  <si>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</si>
  <si>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</si>
  <si>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</si>
  <si>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</si>
  <si>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</si>
  <si>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</si>
  <si>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</si>
  <si>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</si>
  <si>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</si>
  <si>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</si>
  <si>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</si>
  <si>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</si>
  <si>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</si>
  <si>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</si>
  <si>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</si>
  <si>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</si>
  <si>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</si>
  <si>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</si>
  <si>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</si>
  <si>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</si>
  <si>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</si>
  <si>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</si>
  <si>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</si>
  <si>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</si>
  <si>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</si>
  <si>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</si>
  <si>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</si>
  <si>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</si>
  <si>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</si>
  <si>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</si>
  <si>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</si>
  <si>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</si>
  <si>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</si>
  <si>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</si>
  <si>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</si>
  <si>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</si>
  <si>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</si>
  <si>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</si>
  <si>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</si>
  <si>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</si>
  <si>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</si>
  <si>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</si>
  <si>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</si>
  <si>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</si>
  <si>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</si>
  <si>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</si>
  <si>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</si>
  <si>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</si>
  <si>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</si>
  <si>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</si>
  <si>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</si>
  <si>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</si>
  <si>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</si>
  <si>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</si>
  <si>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</si>
  <si>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</si>
  <si>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</si>
  <si>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</si>
  <si>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</si>
  <si>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</si>
  <si>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</si>
  <si>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</si>
  <si>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</si>
  <si>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</si>
  <si>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</si>
  <si>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</si>
  <si>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</si>
  <si>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</si>
  <si>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</si>
  <si>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</si>
  <si>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</si>
  <si>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</si>
  <si>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</si>
  <si>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</si>
  <si>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</si>
  <si>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</si>
  <si>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</si>
  <si>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</si>
  <si>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</si>
  <si>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</si>
  <si>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</si>
  <si>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</si>
  <si>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</si>
  <si>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</si>
  <si>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</si>
  <si>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</si>
  <si>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</si>
  <si>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</si>
  <si>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</si>
  <si>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</si>
  <si>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</si>
  <si>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</si>
  <si>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</si>
  <si>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</si>
  <si>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</si>
  <si>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</si>
  <si>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</si>
  <si>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</si>
  <si>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</si>
  <si>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</si>
  <si>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</si>
  <si>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</si>
  <si>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</si>
  <si>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</si>
  <si>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</si>
  <si>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</si>
  <si>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</si>
  <si>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</si>
  <si>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</si>
  <si>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</si>
  <si>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</si>
  <si>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</si>
  <si>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</si>
  <si>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</si>
  <si>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</si>
  <si>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</si>
  <si>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</si>
  <si>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</si>
  <si>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</si>
  <si>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</si>
  <si>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</si>
  <si>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</si>
  <si>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</si>
  <si>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</si>
  <si>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</si>
  <si>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</si>
  <si>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</si>
  <si>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</si>
  <si>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</si>
  <si>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</si>
  <si>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</si>
  <si>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</si>
  <si>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</si>
  <si>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</si>
  <si>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</si>
  <si>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</si>
  <si>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</si>
  <si>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</si>
  <si>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</si>
  <si>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</si>
  <si>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</si>
  <si>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</si>
  <si>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</si>
  <si>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</si>
  <si>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</si>
  <si>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</si>
  <si>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</si>
  <si>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</si>
  <si>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</si>
  <si>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</si>
  <si>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</si>
  <si>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</si>
  <si>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</si>
  <si>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</si>
  <si>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</si>
  <si>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</si>
  <si>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</si>
  <si>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</si>
  <si>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</si>
  <si>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</si>
  <si>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</si>
  <si>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</si>
  <si>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</si>
  <si>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</si>
  <si>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</si>
  <si>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</si>
  <si>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</si>
  <si>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</si>
  <si>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</si>
  <si>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</si>
  <si>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</si>
  <si>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</si>
  <si>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</si>
  <si>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</si>
  <si>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</si>
  <si>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</si>
  <si>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</si>
  <si>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</si>
  <si>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</si>
  <si>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</si>
  <si>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</si>
  <si>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</si>
  <si>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</si>
  <si>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</si>
  <si>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</si>
  <si>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</si>
  <si>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</si>
  <si>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</si>
  <si>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</si>
  <si>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</si>
  <si>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</si>
  <si>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</si>
  <si>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</si>
  <si>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</si>
  <si>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</si>
  <si>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</si>
  <si>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</si>
  <si>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</si>
  <si>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</si>
  <si>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</si>
  <si>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</si>
  <si>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</si>
  <si>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</si>
  <si>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</si>
  <si>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</si>
  <si>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</si>
  <si>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</si>
  <si>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</si>
  <si>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</si>
  <si>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</si>
  <si>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</si>
  <si>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</si>
  <si>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</si>
  <si>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</si>
  <si>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</si>
  <si>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</si>
  <si>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</si>
  <si>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</si>
  <si>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</si>
  <si>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</si>
  <si>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</si>
  <si>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</si>
  <si>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</si>
  <si>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</si>
  <si>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</si>
  <si>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</si>
  <si>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</si>
  <si>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</si>
  <si>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</si>
  <si>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</si>
  <si>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</si>
  <si>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</si>
  <si>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</si>
  <si>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</si>
  <si>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</si>
  <si>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</si>
  <si>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</si>
  <si>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</si>
  <si>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</si>
  <si>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</si>
  <si>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</si>
  <si>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</si>
  <si>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</si>
  <si>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</si>
  <si>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</si>
  <si>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</si>
  <si>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</si>
  <si>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</si>
  <si>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</si>
  <si>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</si>
  <si>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</si>
  <si>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</si>
  <si>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</si>
  <si>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</si>
  <si>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</si>
  <si>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</si>
  <si>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</si>
  <si>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</si>
  <si>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</si>
  <si>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</si>
  <si>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</si>
  <si>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</si>
  <si>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</si>
  <si>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</si>
  <si>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</si>
  <si>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</si>
  <si>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</si>
  <si>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</si>
  <si>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</si>
  <si>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</si>
  <si>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</si>
  <si>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</si>
  <si>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</si>
  <si>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</si>
  <si>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</si>
  <si>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</si>
  <si>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</si>
  <si>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</si>
  <si>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</si>
  <si>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</si>
  <si>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</si>
  <si>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</si>
  <si>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</si>
  <si>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</si>
  <si>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</si>
  <si>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</si>
  <si>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</si>
  <si>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</si>
  <si>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</si>
  <si>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</si>
  <si>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</si>
  <si>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</si>
  <si>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</si>
  <si>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</si>
  <si>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</si>
  <si>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</si>
  <si>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</si>
  <si>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</si>
  <si>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</si>
  <si>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</si>
  <si>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</si>
  <si>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</si>
  <si>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</si>
  <si>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</si>
  <si>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</si>
  <si>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</si>
  <si>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</si>
  <si>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</si>
  <si>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</si>
  <si>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</si>
  <si>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</si>
  <si>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</si>
  <si>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</si>
  <si>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</si>
  <si>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</si>
  <si>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</si>
  <si>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</si>
  <si>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</si>
  <si>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</si>
  <si>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</si>
  <si>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</si>
  <si>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</si>
  <si>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</si>
  <si>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</si>
  <si>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</si>
  <si>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</si>
  <si>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</si>
  <si>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</si>
  <si>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</si>
  <si>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</si>
  <si>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</si>
  <si>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</si>
  <si>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</si>
  <si>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</si>
  <si>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</si>
  <si>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</si>
  <si>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</si>
  <si>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</si>
  <si>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</si>
  <si>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</si>
  <si>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</si>
  <si>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</si>
  <si>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</si>
  <si>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</si>
  <si>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</si>
  <si>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</si>
  <si>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</si>
  <si>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</si>
  <si>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</si>
  <si>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</si>
  <si>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</si>
  <si>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</si>
  <si>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</si>
  <si>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</si>
  <si>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</si>
  <si>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</si>
  <si>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</si>
  <si>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</si>
  <si>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</si>
  <si>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</si>
  <si>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</si>
  <si>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</si>
  <si>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</si>
  <si>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</si>
  <si>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</si>
  <si>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</si>
  <si>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</si>
  <si>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</si>
  <si>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</si>
  <si>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</si>
  <si>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</si>
  <si>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</si>
  <si>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</si>
  <si>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</si>
  <si>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</si>
  <si>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</si>
  <si>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</si>
  <si>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</si>
  <si>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</si>
  <si>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</si>
  <si>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</si>
  <si>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</si>
  <si>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</si>
  <si>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</si>
  <si>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</si>
  <si>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</si>
  <si>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</si>
  <si>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</si>
  <si>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</si>
  <si>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</si>
  <si>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</si>
  <si>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</si>
  <si>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</si>
  <si>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</si>
  <si>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</si>
  <si>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</si>
  <si>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</si>
  <si>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</si>
  <si>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</si>
  <si>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</si>
  <si>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</si>
  <si>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</si>
  <si>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</si>
  <si>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</si>
  <si>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</si>
  <si>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</si>
  <si>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</si>
  <si>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</si>
  <si>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</si>
  <si>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</si>
  <si>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</si>
  <si>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</si>
  <si>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</si>
  <si>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</si>
  <si>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</si>
  <si>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</si>
  <si>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</si>
  <si>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</si>
  <si>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</si>
  <si>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</si>
  <si>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</si>
  <si>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</si>
  <si>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</si>
  <si>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</si>
  <si>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</si>
  <si>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</si>
  <si>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</si>
  <si>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</si>
  <si>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</si>
  <si>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</si>
  <si>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</si>
  <si>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</si>
  <si>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</si>
  <si>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</si>
  <si>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</si>
  <si>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</si>
  <si>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</si>
  <si>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</si>
  <si>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</si>
  <si>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</si>
  <si>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</si>
  <si>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</si>
  <si>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</si>
  <si>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</si>
  <si>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</si>
  <si>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</si>
  <si>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</si>
  <si>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</si>
  <si>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</si>
  <si>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</si>
  <si>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</si>
  <si>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</si>
  <si>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</si>
  <si>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</si>
  <si>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</si>
  <si>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</si>
  <si>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</si>
  <si>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</si>
  <si>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</si>
  <si>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</si>
  <si>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</si>
  <si>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</si>
  <si>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</si>
  <si>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</si>
  <si>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</si>
  <si>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</si>
  <si>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</si>
  <si>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</si>
  <si>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</si>
  <si>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</si>
  <si>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</si>
  <si>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</si>
  <si>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</si>
  <si>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</si>
  <si>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</si>
  <si>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</si>
  <si>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</si>
  <si>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</si>
  <si>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</si>
  <si>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</si>
  <si>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</si>
  <si>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</si>
  <si>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</si>
  <si>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</si>
  <si>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</si>
  <si>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</si>
  <si>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</si>
  <si>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</si>
  <si>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</si>
  <si>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</si>
  <si>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</si>
  <si>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</si>
  <si>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</si>
  <si>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</si>
  <si>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</si>
  <si>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</si>
  <si>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</si>
  <si>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</si>
  <si>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</si>
  <si>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</si>
  <si>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</si>
  <si>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</si>
  <si>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</si>
  <si>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</si>
  <si>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</si>
  <si>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</si>
  <si>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</si>
  <si>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</si>
  <si>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</si>
  <si>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</si>
  <si>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</si>
  <si>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</si>
  <si>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</si>
  <si>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</si>
  <si>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</si>
  <si>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</si>
  <si>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</si>
  <si>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</si>
  <si>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</si>
  <si>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</si>
  <si>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</si>
  <si>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</si>
  <si>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</si>
  <si>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</si>
  <si>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</si>
  <si>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</si>
  <si>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</si>
  <si>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</si>
  <si>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</si>
  <si>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</si>
  <si>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</si>
  <si>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</si>
  <si>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</si>
  <si>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</si>
  <si>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</si>
  <si>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</si>
  <si>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</si>
  <si>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</si>
  <si>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</si>
  <si>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</si>
  <si>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</si>
  <si>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</si>
  <si>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</si>
  <si>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</si>
  <si>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</si>
  <si>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</si>
  <si>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</si>
  <si>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</si>
  <si>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</si>
  <si>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</si>
  <si>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</si>
  <si>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</si>
  <si>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</si>
  <si>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</si>
  <si>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</si>
  <si>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</si>
  <si>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</si>
  <si>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</si>
  <si>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</si>
  <si>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</si>
  <si>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</si>
  <si>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</si>
  <si>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</si>
  <si>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</si>
  <si>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</si>
  <si>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</si>
  <si>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</si>
  <si>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</si>
  <si>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</si>
  <si>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</si>
  <si>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</si>
  <si>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</si>
  <si>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</si>
  <si>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</si>
  <si>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</si>
  <si>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</si>
  <si>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</si>
  <si>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</si>
  <si>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</si>
  <si>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</si>
  <si>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</si>
  <si>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</si>
  <si>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</si>
  <si>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</si>
  <si>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</si>
  <si>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</si>
  <si>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</si>
  <si>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</si>
  <si>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</si>
  <si>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</si>
  <si>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</si>
  <si>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</si>
  <si>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</si>
  <si>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</si>
  <si>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</si>
  <si>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</si>
  <si>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</si>
  <si>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</si>
  <si>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</si>
  <si>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</si>
  <si>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</si>
  <si>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</si>
  <si>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</si>
  <si>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</si>
  <si>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</si>
  <si>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</si>
  <si>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</si>
  <si>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</si>
  <si>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</si>
  <si>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</si>
  <si>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</si>
  <si>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</si>
  <si>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</si>
  <si>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</si>
  <si>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</si>
  <si>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</si>
  <si>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</si>
  <si>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</si>
  <si>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</si>
  <si>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</si>
  <si>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</si>
  <si>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</si>
  <si>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</si>
  <si>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</si>
  <si>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</si>
  <si>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</si>
  <si>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</si>
  <si>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</si>
  <si>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</si>
  <si>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</si>
  <si>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</si>
  <si>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</si>
  <si>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</si>
  <si>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</si>
  <si>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</si>
  <si>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</si>
  <si>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</si>
  <si>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</si>
  <si>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</si>
  <si>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</si>
  <si>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</si>
  <si>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</si>
  <si>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</si>
  <si>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</si>
  <si>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</si>
  <si>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</si>
  <si>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</si>
  <si>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</si>
  <si>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</si>
  <si>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</si>
  <si>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</si>
  <si>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</si>
  <si>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</si>
  <si>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</si>
  <si>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</si>
  <si>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</si>
  <si>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</si>
  <si>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</si>
  <si>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</si>
  <si>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</si>
  <si>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</si>
  <si>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</si>
  <si>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</si>
  <si>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</si>
  <si>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</si>
  <si>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</si>
  <si>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</si>
  <si>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</si>
  <si>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</si>
  <si>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</si>
  <si>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</si>
  <si>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</si>
  <si>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</si>
  <si>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</si>
  <si>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</si>
  <si>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</si>
  <si>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</si>
  <si>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</si>
  <si>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</si>
  <si>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</si>
  <si>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</si>
  <si>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</si>
  <si>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</si>
  <si>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</si>
  <si>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</si>
  <si>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</si>
  <si>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</si>
  <si>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</si>
  <si>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</si>
  <si>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</si>
  <si>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</si>
  <si>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</si>
  <si>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</si>
  <si>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</si>
  <si>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</si>
  <si>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</si>
  <si>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</si>
  <si>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</si>
  <si>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</si>
  <si>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</si>
  <si>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</si>
  <si>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</si>
  <si>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</si>
  <si>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</si>
  <si>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</si>
  <si>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</si>
  <si>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</si>
  <si>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</si>
  <si>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</si>
  <si>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</si>
  <si>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</si>
  <si>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</si>
  <si>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</si>
  <si>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</si>
  <si>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</si>
  <si>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</si>
  <si>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</si>
  <si>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</si>
  <si>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</si>
  <si>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</si>
  <si>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</si>
  <si>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</si>
  <si>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</si>
  <si>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</si>
  <si>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</si>
  <si>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</si>
  <si>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</si>
  <si>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</si>
  <si>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</si>
  <si>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</si>
  <si>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</si>
  <si>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</si>
  <si>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</si>
  <si>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</si>
  <si>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</si>
  <si>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</si>
  <si>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</si>
  <si>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</si>
  <si>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</si>
  <si>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</si>
  <si>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</si>
  <si>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</si>
  <si>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</si>
  <si>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</si>
  <si>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</si>
  <si>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</si>
  <si>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</si>
  <si>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</si>
  <si>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</si>
  <si>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</si>
  <si>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</si>
  <si>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</si>
  <si>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</si>
  <si>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</si>
  <si>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</si>
  <si>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</si>
  <si>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</si>
  <si>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</si>
  <si>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</si>
  <si>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</si>
  <si>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</si>
  <si>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</si>
  <si>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</si>
  <si>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</si>
  <si>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</si>
  <si>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</si>
  <si>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</si>
  <si>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</si>
  <si>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</si>
  <si>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</si>
  <si>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</si>
  <si>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</si>
  <si>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</si>
  <si>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</si>
  <si>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</si>
  <si>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</si>
  <si>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</si>
  <si>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</si>
  <si>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</si>
  <si>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</si>
  <si>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</si>
  <si>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</si>
  <si>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</si>
  <si>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</si>
  <si>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</si>
  <si>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</si>
  <si>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</si>
  <si>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</si>
  <si>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</si>
  <si>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</si>
  <si>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</si>
  <si>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</si>
  <si>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</si>
  <si>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</si>
  <si>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</si>
  <si>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</si>
  <si>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</si>
  <si>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</si>
  <si>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</si>
  <si>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</si>
  <si>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</si>
  <si>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</si>
  <si>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</si>
  <si>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</si>
  <si>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</si>
  <si>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</si>
  <si>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</si>
  <si>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</si>
  <si>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</si>
  <si>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</si>
  <si>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</si>
  <si>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</si>
  <si>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</si>
  <si>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</si>
  <si>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</si>
  <si>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</si>
  <si>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</si>
  <si>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</si>
  <si>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</si>
  <si>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</si>
  <si>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</si>
  <si>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</si>
  <si>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</si>
  <si>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</si>
  <si>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</si>
  <si>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</si>
  <si>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</si>
  <si>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</si>
  <si>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</si>
  <si>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</si>
  <si>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</si>
  <si>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</si>
  <si>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</si>
  <si>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</si>
  <si>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</si>
  <si>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</si>
  <si>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</si>
  <si>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</si>
  <si>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</si>
  <si>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</si>
  <si>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</si>
  <si>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</si>
  <si>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</si>
  <si>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</si>
  <si>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</si>
  <si>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</si>
  <si>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</si>
  <si>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</si>
  <si>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</si>
  <si>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</si>
  <si>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</si>
  <si>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</si>
  <si>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</si>
  <si>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</si>
  <si>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</si>
  <si>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</si>
  <si>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</si>
  <si>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</si>
  <si>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</si>
  <si>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</si>
  <si>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</si>
  <si>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</si>
  <si>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</si>
  <si>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</si>
  <si>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</si>
  <si>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</si>
  <si>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</si>
  <si>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</si>
  <si>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</si>
  <si>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</si>
  <si>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</si>
  <si>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</si>
  <si>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</si>
  <si>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</si>
  <si>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</si>
  <si>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</si>
  <si>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</si>
  <si>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</si>
  <si>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</si>
  <si>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</si>
  <si>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</si>
  <si>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</si>
  <si>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</si>
  <si>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</si>
  <si>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</si>
  <si>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</si>
  <si>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</si>
  <si>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</si>
  <si>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</si>
  <si>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</si>
  <si>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</si>
  <si>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</si>
  <si>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</si>
  <si>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</si>
  <si>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</si>
  <si>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</si>
  <si>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</si>
  <si>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</si>
  <si>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</si>
  <si>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</si>
  <si>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</si>
  <si>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</si>
  <si>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</si>
  <si>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</si>
  <si>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</si>
  <si>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</si>
  <si>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</si>
  <si>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</si>
  <si>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</si>
  <si>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</si>
  <si>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</si>
  <si>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</si>
  <si>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</si>
  <si>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</si>
  <si>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</si>
  <si>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</si>
  <si>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</si>
  <si>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</si>
  <si>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</si>
  <si>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</si>
  <si>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</si>
  <si>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</si>
  <si>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</si>
  <si>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</si>
  <si>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</si>
  <si>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</si>
  <si>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</si>
  <si>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</si>
  <si>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</si>
  <si>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</si>
  <si>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</si>
  <si>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</si>
  <si>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</si>
  <si>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</si>
  <si>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</si>
  <si>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</si>
  <si>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</si>
  <si>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</si>
  <si>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</si>
  <si>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</si>
  <si>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</si>
  <si>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</si>
  <si>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</si>
  <si>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</si>
  <si>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</si>
  <si>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</si>
  <si>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</si>
  <si>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</si>
  <si>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</si>
  <si>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</si>
  <si>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</si>
  <si>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</si>
  <si>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</si>
  <si>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</si>
  <si>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</si>
  <si>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</si>
  <si>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</si>
  <si>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</si>
  <si>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</si>
  <si>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</si>
  <si>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</si>
  <si>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</si>
  <si>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</si>
  <si>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</si>
  <si>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</si>
  <si>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</si>
  <si>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</si>
  <si>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</si>
  <si>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</si>
  <si>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</si>
  <si>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</si>
  <si>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</si>
  <si>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</si>
  <si>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</si>
  <si>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</si>
  <si>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</si>
  <si>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</si>
  <si>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</si>
  <si>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</si>
  <si>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</si>
  <si>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</si>
  <si>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</si>
  <si>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</si>
  <si>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</si>
  <si>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</si>
  <si>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</si>
  <si>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</si>
  <si>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</si>
  <si>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</si>
  <si>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</si>
  <si>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</si>
  <si>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</si>
  <si>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</si>
  <si>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</si>
  <si>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</si>
  <si>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</si>
  <si>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</si>
  <si>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</si>
  <si>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</si>
  <si>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</si>
  <si>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</si>
  <si>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</si>
  <si>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</si>
  <si>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</si>
  <si>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</si>
  <si>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</si>
  <si>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</si>
  <si>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</si>
  <si>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</si>
  <si>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</si>
  <si>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</si>
  <si>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</si>
  <si>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</si>
  <si>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</si>
  <si>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</si>
  <si>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</si>
  <si>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</si>
  <si>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</si>
  <si>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</si>
  <si>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</si>
  <si>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</si>
  <si>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</si>
  <si>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</si>
  <si>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</si>
  <si>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</si>
  <si>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</si>
  <si>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</si>
  <si>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</si>
  <si>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</si>
  <si>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</si>
  <si>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</si>
  <si>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</si>
  <si>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</si>
  <si>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</si>
  <si>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</si>
  <si>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</si>
  <si>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</si>
  <si>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</si>
  <si>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</si>
  <si>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</si>
  <si>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</si>
  <si>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</si>
  <si>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</si>
  <si>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</si>
  <si>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</si>
  <si>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</si>
  <si>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</si>
  <si>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</si>
  <si>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</si>
  <si>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</si>
  <si>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</si>
  <si>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</si>
  <si>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</si>
  <si>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</si>
  <si>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</si>
  <si>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</si>
  <si>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</si>
  <si>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</si>
  <si>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</si>
  <si>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</si>
  <si>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</si>
  <si>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</si>
  <si>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</si>
  <si>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</si>
  <si>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</si>
  <si>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</si>
  <si>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</si>
  <si>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</si>
  <si>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</si>
  <si>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</si>
  <si>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</si>
  <si>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</si>
  <si>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</si>
  <si>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</si>
  <si>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</si>
  <si>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</si>
  <si>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</si>
  <si>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</si>
  <si>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</si>
  <si>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</si>
  <si>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</si>
  <si>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</si>
  <si>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</si>
  <si>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</si>
  <si>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</si>
  <si>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</si>
  <si>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</si>
  <si>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</si>
  <si>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</si>
  <si>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</si>
  <si>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</si>
  <si>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</si>
  <si>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</si>
  <si>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</si>
  <si>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</si>
  <si>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</si>
  <si>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</si>
  <si>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</si>
  <si>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</si>
  <si>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</si>
  <si>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</si>
  <si>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</si>
  <si>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</si>
  <si>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</si>
  <si>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</si>
  <si>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</si>
  <si>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</si>
  <si>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</si>
  <si>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</si>
  <si>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</si>
  <si>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</si>
  <si>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</si>
  <si>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</si>
  <si>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</si>
  <si>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</si>
  <si>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</si>
  <si>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</si>
  <si>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</si>
  <si>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</si>
  <si>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</si>
  <si>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</si>
  <si>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</si>
  <si>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</si>
  <si>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</si>
  <si>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</si>
  <si>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</si>
  <si>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</si>
  <si>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</si>
  <si>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</si>
  <si>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</si>
  <si>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</si>
  <si>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</si>
  <si>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</si>
  <si>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</si>
  <si>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</si>
  <si>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</si>
  <si>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</si>
  <si>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</si>
  <si>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</si>
  <si>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</si>
  <si>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</si>
  <si>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</si>
  <si>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</si>
  <si>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</si>
  <si>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</si>
  <si>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</si>
  <si>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</si>
  <si>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</si>
  <si>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</si>
  <si>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</si>
  <si>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</si>
  <si>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</si>
  <si>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</si>
  <si>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</si>
  <si>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</si>
  <si>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</si>
  <si>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</si>
  <si>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</si>
  <si>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</si>
  <si>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</si>
  <si>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</si>
  <si>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</si>
  <si>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</si>
  <si>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</si>
  <si>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</si>
  <si>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</si>
  <si>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</si>
  <si>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</si>
  <si>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</si>
  <si>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</si>
  <si>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</si>
  <si>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</si>
  <si>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</si>
  <si>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</si>
  <si>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</si>
  <si>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</si>
  <si>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</si>
  <si>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</si>
  <si>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</si>
  <si>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</si>
  <si>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</si>
  <si>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</si>
  <si>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</si>
  <si>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</si>
  <si>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</si>
  <si>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</si>
  <si>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</si>
  <si>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</si>
  <si>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</si>
  <si>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</si>
  <si>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</si>
  <si>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</si>
  <si>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</si>
  <si>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</si>
  <si>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</si>
  <si>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</si>
  <si>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</si>
  <si>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</si>
  <si>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</si>
  <si>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</si>
  <si>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</si>
  <si>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</si>
  <si>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</si>
  <si>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</si>
  <si>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</si>
  <si>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</si>
  <si>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</si>
  <si>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</si>
  <si>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</si>
  <si>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</si>
  <si>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</si>
  <si>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</si>
  <si>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</si>
  <si>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</si>
  <si>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</si>
  <si>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</si>
  <si>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</si>
  <si>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</si>
  <si>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</si>
  <si>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</si>
  <si>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</si>
  <si>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</si>
  <si>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</si>
  <si>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</si>
  <si>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</si>
  <si>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</si>
  <si>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</si>
  <si>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</si>
  <si>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</si>
  <si>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</si>
  <si>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</si>
  <si>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</si>
  <si>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</si>
  <si>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</si>
  <si>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</si>
  <si>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</si>
  <si>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</si>
  <si>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</si>
  <si>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</si>
  <si>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</si>
  <si>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</si>
  <si>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</si>
  <si>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</si>
  <si>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</si>
  <si>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</si>
  <si>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</si>
  <si>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</si>
  <si>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</si>
  <si>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</si>
  <si>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</si>
  <si>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</si>
  <si>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</si>
  <si>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</si>
  <si>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</si>
  <si>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</si>
  <si>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</si>
  <si>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</si>
  <si>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</si>
  <si>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</si>
  <si>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</si>
  <si>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</si>
  <si>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</si>
  <si>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</si>
  <si>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</si>
  <si>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</si>
  <si>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</si>
  <si>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</si>
  <si>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</si>
  <si>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</si>
  <si>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</si>
  <si>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</si>
  <si>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</si>
  <si>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</si>
  <si>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</si>
  <si>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</si>
  <si>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</si>
  <si>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</si>
  <si>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</si>
  <si>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</si>
  <si>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</si>
  <si>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</si>
  <si>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</si>
  <si>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</si>
  <si>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</si>
  <si>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</si>
  <si>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</si>
  <si>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</si>
  <si>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</si>
  <si>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</si>
  <si>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</si>
  <si>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</si>
  <si>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</si>
  <si>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</si>
  <si>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</si>
  <si>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</si>
  <si>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</si>
  <si>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</si>
  <si>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</si>
  <si>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</si>
  <si>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</si>
  <si>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</si>
  <si>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</si>
  <si>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</si>
  <si>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</si>
  <si>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</si>
  <si>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</si>
  <si>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</si>
  <si>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</si>
  <si>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</si>
  <si>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</si>
  <si>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</si>
  <si>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</si>
  <si>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</si>
  <si>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</si>
  <si>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</si>
  <si>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</si>
  <si>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</si>
  <si>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</si>
  <si>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</si>
  <si>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</si>
  <si>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</si>
  <si>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</si>
  <si>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</si>
  <si>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</si>
  <si>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</si>
  <si>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</si>
  <si>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</si>
  <si>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</si>
  <si>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</si>
  <si>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</si>
  <si>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</si>
  <si>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</si>
  <si>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</si>
  <si>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</si>
  <si>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</si>
  <si>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</si>
  <si>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</si>
  <si>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</si>
  <si>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</si>
  <si>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</si>
  <si>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</si>
  <si>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</si>
  <si>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</si>
  <si>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</si>
  <si>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</si>
  <si>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</si>
  <si>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</si>
  <si>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</si>
  <si>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</si>
  <si>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</si>
  <si>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</si>
  <si>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</si>
  <si>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</si>
  <si>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</si>
  <si>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</si>
  <si>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</si>
  <si>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</si>
  <si>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</si>
  <si>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</si>
  <si>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</si>
  <si>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</si>
  <si>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</si>
  <si>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</si>
  <si>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</si>
  <si>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</si>
  <si>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</si>
  <si>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</si>
  <si>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</si>
  <si>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</si>
  <si>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</si>
  <si>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</si>
  <si>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</si>
  <si>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</si>
  <si>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</si>
  <si>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</si>
  <si>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</si>
  <si>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</si>
  <si>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</si>
  <si>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</si>
  <si>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</si>
  <si>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</si>
  <si>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</si>
  <si>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</si>
  <si>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</si>
  <si>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</si>
  <si>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</si>
  <si>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</si>
  <si>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</si>
  <si>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</si>
  <si>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</si>
  <si>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</si>
  <si>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</si>
  <si>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</si>
  <si>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</si>
  <si>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</si>
  <si>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</si>
  <si>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</si>
  <si>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</si>
  <si>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</si>
  <si>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</si>
  <si>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</si>
  <si>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</si>
  <si>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</si>
  <si>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</si>
  <si>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</si>
  <si>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</si>
  <si>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</si>
  <si>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</si>
  <si>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</si>
  <si>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</si>
  <si>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</si>
  <si>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</si>
  <si>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</si>
  <si>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</si>
  <si>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</si>
  <si>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</si>
  <si>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</si>
  <si>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</si>
  <si>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</si>
  <si>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</si>
  <si>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</si>
  <si>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</si>
  <si>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</si>
  <si>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</si>
  <si>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</si>
  <si>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</si>
  <si>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</si>
  <si>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</si>
  <si>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</si>
  <si>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</si>
  <si>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</si>
  <si>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</si>
  <si>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</si>
  <si>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</si>
  <si>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</si>
  <si>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</si>
  <si>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</si>
  <si>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</si>
  <si>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</si>
  <si>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</si>
  <si>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</si>
  <si>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</si>
  <si>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</si>
  <si>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</si>
  <si>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</si>
  <si>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</si>
  <si>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</si>
  <si>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</si>
  <si>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</si>
  <si>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</si>
  <si>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</si>
  <si>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</si>
  <si>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</si>
  <si>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</si>
  <si>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</si>
  <si>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</si>
  <si>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</si>
  <si>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</si>
  <si>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</si>
  <si>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</si>
  <si>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</si>
  <si>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</si>
  <si>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</si>
  <si>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</si>
  <si>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</si>
  <si>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</si>
  <si>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</si>
  <si>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</si>
  <si>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</si>
  <si>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</si>
  <si>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</si>
  <si>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</si>
  <si>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</si>
  <si>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</si>
  <si>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</si>
  <si>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</si>
  <si>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</si>
  <si>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</si>
  <si>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</si>
  <si>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</si>
  <si>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</si>
  <si>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</si>
  <si>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</si>
  <si>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</si>
  <si>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</si>
  <si>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</si>
  <si>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</si>
  <si>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</si>
  <si>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</si>
  <si>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</si>
  <si>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</si>
  <si>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</si>
  <si>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</si>
  <si>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</si>
  <si>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</si>
  <si>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</si>
  <si>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</si>
  <si>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</si>
  <si>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</si>
  <si>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</si>
  <si>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</si>
  <si>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</si>
  <si>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</si>
  <si>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</si>
  <si>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</si>
  <si>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</si>
  <si>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</si>
  <si>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</si>
  <si>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</si>
  <si>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</si>
  <si>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</si>
  <si>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</si>
  <si>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</si>
  <si>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</si>
  <si>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</si>
  <si>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</si>
  <si>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</si>
  <si>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</si>
  <si>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</si>
  <si>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</si>
  <si>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</si>
  <si>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</si>
  <si>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</si>
  <si>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</si>
  <si>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</si>
  <si>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</si>
  <si>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</si>
  <si>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</si>
  <si>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</si>
  <si>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</si>
  <si>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</si>
  <si>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</si>
  <si>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</si>
  <si>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</si>
  <si>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</si>
  <si>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</si>
  <si>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</si>
  <si>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</si>
  <si>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</si>
  <si>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</si>
  <si>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</si>
  <si>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</si>
  <si>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</si>
  <si>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</si>
  <si>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</si>
  <si>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</si>
  <si>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</si>
  <si>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</si>
  <si>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</si>
  <si>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</si>
  <si>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</si>
  <si>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</si>
  <si>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</si>
  <si>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</si>
  <si>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</si>
  <si>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</si>
  <si>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</si>
  <si>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</si>
  <si>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</si>
  <si>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</si>
  <si>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</si>
  <si>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</si>
  <si>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</si>
  <si>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</si>
  <si>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</si>
  <si>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</si>
  <si>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</si>
  <si>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</si>
  <si>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</si>
  <si>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</si>
  <si>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</si>
  <si>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</si>
  <si>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</si>
  <si>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</si>
  <si>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</si>
  <si>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</si>
  <si>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</si>
  <si>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</si>
  <si>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</si>
  <si>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</si>
  <si>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</si>
  <si>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</si>
  <si>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</si>
  <si>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</si>
  <si>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</si>
  <si>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</si>
  <si>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</si>
  <si>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</si>
  <si>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</si>
  <si>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</si>
  <si>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</si>
  <si>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</si>
  <si>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</si>
  <si>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</si>
  <si>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</si>
  <si>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</si>
  <si>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</si>
  <si>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</si>
  <si>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</si>
  <si>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</si>
  <si>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</si>
  <si>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</si>
  <si>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</si>
  <si>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</si>
  <si>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</si>
  <si>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</si>
  <si>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</si>
  <si>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</si>
  <si>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</si>
  <si>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</si>
  <si>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</si>
  <si>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</si>
  <si>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</si>
  <si>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</si>
  <si>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</si>
  <si>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</si>
  <si>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</si>
  <si>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</si>
  <si>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</si>
  <si>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</si>
  <si>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</si>
  <si>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</si>
  <si>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</si>
  <si>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</si>
  <si>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</si>
  <si>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</si>
  <si>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</si>
  <si>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</si>
  <si>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</si>
  <si>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</si>
  <si>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</si>
  <si>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</si>
  <si>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</si>
  <si>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</si>
  <si>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</si>
  <si>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</si>
  <si>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</si>
  <si>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</si>
  <si>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</si>
  <si>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</si>
  <si>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</si>
  <si>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</si>
  <si>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</si>
  <si>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</si>
  <si>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</si>
  <si>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</si>
  <si>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</si>
  <si>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</si>
  <si>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</si>
  <si>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</si>
  <si>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</si>
  <si>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</si>
  <si>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</si>
  <si>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</si>
  <si>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</si>
  <si>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</si>
  <si>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</si>
  <si>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</si>
  <si>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</si>
  <si>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</si>
  <si>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</si>
  <si>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</si>
  <si>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</si>
  <si>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</si>
  <si>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</si>
  <si>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</si>
  <si>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</si>
  <si>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</si>
  <si>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</si>
  <si>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</si>
  <si>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</si>
  <si>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</si>
  <si>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</si>
  <si>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</si>
  <si>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</si>
  <si>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</si>
  <si>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</si>
  <si>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</si>
  <si>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</si>
  <si>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</si>
  <si>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</si>
  <si>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</si>
  <si>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</si>
  <si>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</si>
  <si>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</si>
  <si>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</si>
  <si>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</si>
  <si>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</si>
  <si>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</si>
  <si>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</si>
  <si>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</si>
  <si>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</si>
  <si>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</si>
  <si>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</si>
  <si>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</si>
  <si>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</si>
  <si>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</si>
  <si>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</si>
  <si>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</si>
  <si>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</si>
  <si>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</si>
  <si>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</si>
  <si>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</si>
  <si>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</si>
  <si>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</si>
  <si>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</si>
  <si>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</si>
  <si>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</si>
  <si>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</si>
  <si>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</si>
  <si>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</si>
  <si>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</si>
  <si>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</si>
  <si>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</si>
  <si>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</si>
  <si>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</si>
  <si>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</si>
  <si>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</si>
  <si>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</si>
  <si>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</si>
  <si>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</si>
  <si>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</si>
  <si>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</si>
  <si>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</si>
  <si>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</si>
  <si>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</si>
  <si>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</si>
  <si>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</si>
  <si>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</si>
  <si>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</si>
  <si>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</si>
  <si>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</si>
  <si>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</si>
  <si>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</si>
  <si>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</si>
  <si>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</si>
  <si>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</si>
  <si>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</si>
  <si>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</si>
  <si>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</si>
  <si>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</si>
  <si>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</si>
  <si>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</si>
  <si>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</si>
  <si>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</si>
  <si>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</si>
  <si>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</si>
  <si>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</si>
  <si>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</si>
  <si>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</si>
  <si>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</si>
  <si>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</si>
  <si>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</si>
  <si>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</si>
  <si>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</si>
  <si>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</si>
  <si>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</si>
  <si>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</si>
  <si>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</si>
  <si>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</si>
  <si>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</si>
  <si>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</si>
  <si>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</si>
  <si>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</si>
  <si>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</si>
  <si>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</si>
  <si>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</si>
  <si>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</si>
  <si>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</si>
  <si>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</si>
  <si>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</si>
  <si>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</si>
  <si>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</si>
  <si>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</si>
  <si>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</si>
  <si>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</si>
  <si>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</si>
  <si>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</si>
  <si>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</si>
  <si>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</si>
  <si>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</si>
  <si>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</si>
  <si>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</si>
  <si>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</si>
  <si>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</si>
  <si>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</si>
  <si>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</si>
  <si>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</si>
  <si>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</si>
  <si>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</si>
  <si>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</si>
  <si>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</si>
  <si>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</si>
  <si>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</si>
  <si>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</si>
  <si>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</si>
  <si>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</si>
  <si>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</si>
  <si>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</si>
  <si>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</si>
  <si>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</si>
  <si>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</si>
  <si>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</si>
  <si>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</si>
  <si>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</si>
  <si>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</si>
  <si>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</si>
  <si>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</si>
  <si>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</si>
  <si>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</si>
  <si>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</si>
  <si>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</si>
  <si>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</si>
  <si>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</si>
  <si>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</si>
  <si>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</si>
  <si>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</si>
  <si>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</si>
  <si>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</si>
  <si>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</si>
  <si>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</si>
  <si>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</si>
  <si>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</si>
  <si>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</si>
  <si>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</si>
  <si>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</si>
  <si>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</si>
  <si>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</si>
  <si>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</si>
  <si>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</si>
  <si>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</si>
  <si>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</si>
  <si>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</si>
  <si>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</si>
  <si>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</si>
  <si>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</si>
  <si>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</si>
  <si>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</si>
  <si>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</si>
  <si>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</si>
  <si>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</si>
  <si>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</si>
  <si>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</si>
  <si>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</si>
  <si>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</si>
  <si>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</si>
  <si>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</si>
  <si>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</si>
  <si>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</si>
  <si>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</si>
  <si>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</si>
  <si>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</si>
  <si>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</si>
  <si>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</si>
  <si>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</si>
  <si>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</si>
  <si>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</si>
  <si>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</si>
  <si>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</si>
  <si>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</si>
  <si>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</si>
  <si>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</si>
  <si>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</si>
  <si>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</si>
  <si>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</si>
  <si>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</si>
  <si>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</si>
  <si>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</si>
  <si>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</si>
  <si>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</si>
  <si>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</si>
  <si>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</si>
  <si>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</si>
  <si>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</si>
  <si>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</si>
  <si>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</si>
  <si>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</si>
  <si>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</si>
  <si>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</si>
  <si>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</si>
  <si>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</si>
  <si>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</si>
  <si>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</si>
  <si>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</si>
  <si>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</si>
  <si>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</si>
  <si>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</si>
  <si>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</si>
  <si>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</si>
  <si>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</si>
  <si>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</si>
  <si>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</si>
  <si>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</si>
  <si>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</si>
  <si>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</si>
  <si>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</si>
  <si>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</si>
  <si>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</si>
  <si>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</si>
  <si>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</si>
  <si>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</si>
  <si>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</si>
  <si>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</si>
  <si>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</si>
  <si>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</si>
  <si>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</si>
  <si>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</si>
  <si>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</si>
  <si>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</si>
  <si>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</si>
  <si>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</si>
  <si>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</si>
  <si>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</si>
  <si>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</si>
  <si>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</si>
  <si>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</si>
  <si>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</si>
  <si>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</si>
  <si>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</si>
  <si>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</si>
  <si>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</si>
  <si>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</si>
  <si>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</si>
  <si>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</si>
  <si>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</si>
  <si>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</si>
  <si>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</si>
  <si>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</si>
  <si>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</si>
  <si>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</si>
  <si>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</si>
  <si>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</si>
  <si>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</si>
  <si>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</si>
  <si>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</si>
  <si>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</si>
  <si>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</si>
  <si>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</si>
  <si>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</si>
  <si>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</si>
  <si>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</si>
  <si>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</si>
  <si>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</si>
  <si>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</si>
  <si>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</si>
  <si>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</si>
  <si>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</si>
  <si>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</si>
  <si>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</si>
  <si>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</si>
  <si>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</si>
  <si>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</si>
  <si>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</si>
  <si>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</si>
  <si>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</si>
  <si>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</si>
  <si>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</si>
  <si>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</si>
  <si>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</si>
  <si>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</si>
  <si>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</si>
  <si>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</si>
  <si>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</si>
  <si>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</si>
  <si>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</si>
  <si>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</si>
  <si>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</si>
  <si>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</si>
  <si>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</si>
  <si>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</si>
  <si>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</si>
  <si>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</si>
  <si>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</si>
  <si>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</si>
  <si>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</si>
  <si>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</si>
  <si>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</si>
  <si>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</si>
  <si>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</si>
  <si>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</si>
  <si>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</si>
  <si>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</si>
  <si>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</si>
  <si>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</si>
  <si>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</si>
  <si>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</si>
  <si>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</si>
  <si>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</si>
  <si>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</si>
  <si>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</si>
  <si>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</si>
  <si>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</si>
  <si>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</si>
  <si>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</si>
  <si>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</si>
  <si>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</si>
  <si>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</si>
  <si>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</si>
  <si>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</si>
  <si>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</si>
  <si>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</si>
  <si>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</si>
  <si>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</si>
  <si>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</si>
  <si>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</si>
  <si>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</si>
  <si>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</si>
  <si>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</si>
  <si>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</si>
  <si>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</si>
  <si>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</si>
  <si>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</si>
  <si>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</si>
  <si>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</si>
  <si>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</si>
  <si>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</si>
  <si>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</si>
  <si>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</si>
  <si>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</si>
  <si>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</si>
  <si>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</si>
  <si>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</si>
  <si>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</si>
  <si>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</si>
  <si>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</si>
  <si>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</si>
  <si>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</si>
  <si>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</si>
  <si>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</si>
  <si>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</si>
  <si>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</si>
  <si>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</si>
  <si>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</si>
  <si>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</si>
  <si>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</si>
  <si>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</si>
  <si>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</si>
  <si>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</si>
  <si>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</si>
  <si>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</si>
  <si>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</si>
  <si>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</si>
  <si>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</si>
  <si>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</si>
  <si>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</si>
  <si>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</si>
  <si>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</si>
  <si>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</si>
  <si>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</si>
  <si>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</si>
  <si>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</si>
  <si>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</si>
  <si>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</si>
  <si>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</si>
  <si>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</si>
  <si>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</si>
  <si>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</si>
  <si>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</si>
  <si>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</si>
  <si>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</si>
  <si>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</si>
  <si>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</si>
  <si>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</si>
  <si>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</si>
  <si>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</si>
  <si>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</si>
  <si>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</si>
  <si>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</si>
  <si>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</si>
  <si>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</si>
  <si>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</si>
  <si>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</si>
  <si>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</si>
  <si>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</si>
  <si>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</si>
  <si>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</si>
  <si>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</si>
  <si>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</si>
  <si>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</si>
  <si>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</si>
  <si>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</si>
  <si>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</si>
  <si>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</si>
  <si>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</si>
  <si>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</si>
  <si>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</si>
  <si>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</si>
  <si>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</si>
  <si>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</si>
  <si>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</si>
  <si>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</si>
  <si>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</si>
  <si>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</si>
  <si>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</si>
  <si>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</si>
  <si>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</si>
  <si>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</si>
  <si>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</si>
  <si>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</si>
  <si>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</si>
  <si>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</si>
  <si>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</si>
  <si>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</si>
  <si>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</si>
  <si>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</si>
  <si>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</si>
  <si>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</si>
  <si>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</si>
  <si>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</si>
  <si>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</si>
  <si>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</si>
  <si>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</si>
  <si>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</si>
  <si>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</si>
  <si>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</si>
  <si>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</si>
  <si>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</si>
  <si>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</si>
  <si>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</si>
  <si>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</si>
  <si>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</si>
  <si>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</si>
  <si>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</si>
  <si>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</si>
  <si>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</si>
  <si>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</si>
  <si>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</si>
  <si>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</si>
  <si>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</si>
  <si>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</si>
  <si>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</si>
  <si>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</si>
  <si>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</si>
  <si>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</si>
  <si>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</si>
  <si>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</si>
  <si>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</si>
  <si>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</si>
  <si>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</si>
  <si>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</si>
  <si>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</si>
  <si>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</si>
  <si>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</si>
  <si>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</si>
  <si>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</si>
  <si>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</si>
  <si>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</si>
  <si>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</si>
  <si>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</si>
  <si>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</si>
  <si>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</si>
  <si>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</si>
  <si>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</si>
  <si>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</si>
  <si>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</si>
  <si>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</si>
  <si>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</si>
  <si>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</si>
  <si>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</si>
  <si>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</si>
  <si>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</si>
  <si>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</si>
  <si>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</si>
  <si>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</si>
  <si>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</si>
  <si>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</si>
  <si>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</si>
  <si>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</si>
  <si>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</si>
  <si>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</si>
  <si>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</si>
  <si>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</si>
  <si>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</si>
  <si>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</si>
  <si>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</si>
  <si>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</si>
  <si>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</si>
  <si>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</si>
  <si>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</si>
  <si>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</si>
  <si>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</si>
  <si>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</si>
  <si>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</si>
  <si>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</si>
  <si>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</si>
  <si>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</si>
  <si>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</si>
  <si>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</si>
  <si>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</si>
  <si>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</si>
  <si>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</si>
  <si>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</si>
  <si>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</si>
  <si>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</si>
  <si>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</si>
  <si>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</si>
  <si>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</si>
  <si>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</si>
  <si>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</si>
  <si>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</si>
  <si>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</si>
  <si>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</si>
  <si>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</si>
  <si>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</si>
  <si>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</si>
  <si>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</si>
  <si>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</si>
  <si>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</si>
  <si>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</si>
  <si>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</si>
  <si>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</si>
  <si>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</si>
  <si>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</si>
  <si>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</si>
  <si>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</si>
  <si>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</si>
  <si>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</si>
  <si>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</si>
  <si>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</si>
  <si>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</si>
  <si>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</si>
  <si>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</si>
  <si>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</si>
  <si>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</si>
  <si>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</si>
  <si>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</si>
  <si>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</si>
  <si>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</si>
  <si>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</si>
  <si>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</si>
  <si>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</si>
  <si>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</si>
  <si>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</si>
  <si>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</si>
  <si>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</si>
  <si>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</si>
  <si>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</si>
  <si>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</si>
  <si>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</si>
  <si>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</si>
  <si>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</si>
  <si>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</si>
  <si>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</si>
  <si>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</si>
  <si>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</si>
  <si>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</si>
  <si>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</si>
  <si>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</si>
  <si>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</si>
  <si>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</si>
  <si>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</si>
  <si>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</si>
  <si>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</si>
  <si>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</si>
  <si>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</si>
  <si>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</si>
  <si>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</si>
  <si>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</si>
  <si>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</si>
  <si>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</si>
  <si>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</si>
  <si>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</si>
  <si>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</si>
  <si>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</si>
  <si>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</si>
  <si>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</si>
  <si>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</si>
  <si>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</si>
  <si>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</si>
  <si>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</si>
  <si>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</si>
  <si>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</si>
  <si>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</si>
  <si>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</si>
  <si>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</si>
  <si>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</si>
  <si>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</si>
  <si>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</si>
  <si>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</si>
  <si>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</si>
  <si>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</si>
  <si>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</si>
  <si>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</si>
  <si>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</si>
  <si>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</si>
  <si>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</si>
  <si>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</si>
  <si>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</si>
  <si>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</si>
  <si>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</si>
  <si>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</si>
  <si>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</si>
  <si>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</si>
  <si>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</si>
  <si>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</si>
  <si>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</si>
  <si>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</si>
  <si>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</si>
  <si>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</si>
  <si>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</si>
  <si>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</si>
  <si>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</si>
  <si>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</si>
  <si>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</si>
  <si>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</si>
  <si>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</si>
  <si>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</si>
  <si>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</si>
  <si>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</si>
  <si>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</si>
  <si>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</si>
  <si>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</si>
  <si>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</si>
  <si>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</si>
  <si>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</si>
  <si>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</si>
  <si>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</si>
  <si>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</si>
  <si>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</si>
  <si>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</si>
  <si>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</si>
  <si>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</si>
  <si>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</si>
  <si>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</si>
  <si>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</si>
  <si>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</si>
  <si>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</si>
  <si>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</si>
  <si>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</si>
  <si>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</si>
  <si>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</si>
  <si>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</si>
  <si>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</si>
  <si>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</si>
  <si>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</si>
  <si>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</si>
  <si>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</si>
  <si>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</si>
  <si>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</si>
  <si>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</si>
  <si>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</si>
  <si>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</si>
  <si>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</si>
  <si>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</si>
  <si>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</si>
  <si>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</si>
  <si>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</si>
  <si>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</si>
  <si>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</si>
  <si>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</si>
  <si>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</si>
  <si>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</si>
  <si>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</si>
  <si>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</si>
  <si>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</si>
  <si>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</si>
  <si>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</si>
  <si>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</si>
  <si>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</si>
  <si>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</si>
  <si>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</si>
  <si>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</si>
  <si>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</si>
  <si>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</si>
  <si>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</si>
  <si>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</si>
  <si>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</si>
  <si>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</si>
  <si>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</si>
  <si>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</si>
  <si>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</si>
  <si>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</si>
  <si>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</si>
  <si>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</si>
  <si>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</si>
  <si>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</si>
  <si>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</si>
  <si>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</si>
  <si>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</si>
  <si>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</si>
  <si>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</si>
  <si>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</si>
  <si>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</si>
  <si>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</si>
  <si>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</si>
  <si>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</si>
  <si>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</si>
  <si>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</si>
  <si>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</si>
  <si>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</si>
  <si>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</si>
  <si>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</si>
  <si>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</si>
  <si>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</si>
  <si>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</si>
  <si>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</si>
  <si>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</si>
  <si>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</si>
  <si>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</si>
  <si>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</si>
  <si>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</si>
  <si>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</si>
  <si>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</si>
  <si>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</si>
  <si>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</si>
  <si>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</si>
  <si>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</si>
  <si>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</si>
  <si>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</si>
  <si>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</si>
  <si>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</si>
  <si>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</si>
  <si>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</si>
  <si>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</si>
  <si>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</si>
  <si>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</si>
  <si>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</si>
  <si>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</si>
  <si>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</si>
  <si>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</si>
  <si>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</si>
  <si>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</si>
  <si>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</si>
  <si>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</si>
  <si>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</si>
  <si>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</si>
  <si>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</si>
  <si>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</si>
  <si>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</si>
  <si>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</si>
  <si>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</si>
  <si>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</si>
  <si>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</si>
  <si>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</si>
  <si>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</si>
  <si>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</si>
  <si>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</si>
  <si>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</si>
  <si>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</si>
  <si>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</si>
  <si>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</si>
  <si>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</si>
  <si>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</si>
  <si>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</si>
  <si>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</si>
  <si>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</si>
  <si>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</si>
  <si>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</si>
  <si>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</si>
  <si>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</si>
  <si>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</si>
  <si>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</si>
  <si>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</si>
  <si>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</si>
  <si>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</si>
  <si>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</si>
  <si>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</si>
  <si>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</si>
  <si>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</si>
  <si>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</si>
  <si>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</si>
  <si>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</si>
  <si>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</si>
  <si>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</si>
  <si>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</si>
  <si>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</si>
  <si>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</si>
  <si>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</si>
  <si>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</si>
  <si>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</si>
  <si>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</si>
  <si>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</si>
  <si>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</si>
  <si>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</si>
  <si>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</si>
  <si>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</si>
  <si>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</si>
  <si>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</si>
  <si>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</si>
  <si>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</si>
  <si>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</si>
  <si>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</si>
  <si>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</si>
  <si>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</si>
  <si>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</si>
  <si>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</si>
  <si>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</si>
  <si>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</si>
  <si>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</si>
  <si>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</si>
  <si>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</si>
  <si>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</si>
  <si>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</si>
  <si>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</si>
  <si>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</si>
  <si>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</si>
  <si>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</si>
  <si>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</si>
  <si>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</si>
  <si>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</si>
  <si>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</si>
  <si>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</si>
  <si>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</si>
  <si>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</si>
  <si>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</si>
  <si>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</si>
  <si>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</si>
  <si>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</si>
  <si>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</si>
  <si>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</si>
  <si>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</si>
  <si>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</si>
  <si>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</si>
  <si>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</si>
  <si>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</si>
  <si>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</si>
  <si>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</si>
  <si>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</si>
  <si>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</si>
  <si>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</si>
  <si>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</si>
  <si>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</si>
  <si>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</si>
  <si>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</si>
  <si>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</si>
  <si>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</si>
  <si>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</si>
  <si>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</si>
  <si>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</si>
  <si>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</si>
  <si>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</si>
  <si>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</si>
  <si>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</si>
  <si>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</si>
  <si>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</si>
  <si>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</si>
  <si>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</si>
  <si>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</si>
  <si>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</si>
  <si>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</si>
  <si>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</si>
  <si>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</si>
  <si>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</si>
  <si>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</si>
  <si>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</si>
  <si>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</si>
  <si>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</si>
  <si>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</si>
  <si>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</si>
  <si>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</si>
  <si>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</si>
  <si>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</si>
  <si>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</si>
  <si>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</si>
  <si>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</si>
  <si>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</si>
  <si>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</si>
  <si>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</si>
  <si>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</si>
  <si>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</si>
  <si>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</si>
  <si>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</si>
  <si>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</si>
  <si>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</si>
  <si>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</si>
  <si>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</si>
  <si>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</si>
  <si>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</si>
  <si>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</si>
  <si>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</si>
  <si>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</si>
  <si>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</si>
  <si>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</si>
  <si>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</si>
  <si>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</si>
  <si>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</si>
  <si>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</si>
  <si>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</si>
  <si>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</si>
  <si>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</si>
  <si>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</si>
  <si>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</si>
  <si>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</si>
  <si>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</si>
  <si>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</si>
  <si>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</si>
  <si>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</si>
  <si>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</si>
  <si>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</si>
  <si>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</si>
  <si>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</si>
  <si>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</si>
  <si>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</si>
  <si>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</si>
  <si>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</si>
  <si>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</si>
  <si>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</si>
  <si>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</si>
  <si>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</si>
  <si>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</si>
  <si>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</si>
  <si>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</si>
  <si>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</si>
  <si>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</si>
  <si>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</si>
  <si>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</si>
  <si>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</si>
  <si>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</si>
  <si>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</si>
  <si>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</si>
  <si>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</si>
  <si>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</si>
  <si>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</si>
  <si>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</si>
  <si>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</si>
  <si>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</si>
  <si>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</si>
  <si>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</si>
  <si>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</si>
  <si>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</si>
  <si>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</si>
  <si>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</si>
  <si>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</si>
  <si>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</si>
  <si>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</si>
  <si>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</si>
  <si>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</si>
  <si>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</si>
  <si>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</si>
  <si>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</si>
  <si>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</si>
  <si>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</si>
  <si>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</si>
  <si>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</si>
  <si>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</si>
  <si>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</si>
  <si>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</si>
  <si>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</si>
  <si>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</si>
  <si>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</si>
  <si>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</si>
  <si>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</si>
  <si>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</si>
  <si>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</si>
  <si>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</si>
  <si>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</si>
  <si>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</si>
  <si>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</si>
  <si>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</si>
  <si>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</si>
  <si>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</si>
  <si>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</si>
  <si>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</si>
  <si>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</si>
  <si>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</si>
  <si>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</si>
  <si>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</si>
  <si>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</si>
  <si>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</si>
  <si>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</si>
  <si>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</si>
  <si>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</si>
  <si>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</si>
  <si>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</si>
  <si>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</si>
  <si>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</si>
  <si>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</si>
  <si>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</si>
  <si>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</si>
  <si>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</si>
  <si>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</si>
  <si>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</si>
  <si>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</si>
  <si>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</si>
  <si>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</si>
  <si>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</si>
  <si>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</si>
  <si>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</si>
  <si>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</si>
  <si>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</si>
  <si>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</si>
  <si>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</si>
  <si>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</si>
  <si>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</si>
  <si>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</si>
  <si>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</si>
  <si>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</si>
  <si>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</si>
  <si>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</si>
  <si>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</si>
  <si>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</si>
  <si>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</si>
  <si>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</si>
  <si>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</si>
  <si>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</si>
  <si>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</si>
  <si>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</si>
  <si>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</si>
  <si>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</si>
  <si>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</si>
  <si>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</si>
  <si>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</si>
  <si>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</si>
  <si>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</si>
  <si>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</si>
  <si>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</si>
  <si>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</si>
  <si>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</si>
  <si>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</si>
  <si>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</si>
  <si>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</si>
  <si>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</si>
  <si>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</si>
  <si>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</si>
  <si>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</si>
  <si>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</si>
  <si>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</si>
  <si>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</si>
  <si>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</si>
  <si>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</si>
  <si>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</si>
  <si>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</si>
  <si>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</si>
  <si>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</si>
  <si>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</si>
  <si>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</si>
  <si>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</si>
  <si>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</si>
  <si>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</si>
  <si>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</si>
  <si>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</si>
  <si>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</si>
  <si>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</si>
  <si>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</si>
  <si>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</si>
  <si>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</si>
  <si>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</si>
  <si>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</si>
  <si>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</si>
  <si>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</si>
  <si>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</si>
  <si>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</si>
  <si>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</si>
  <si>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</si>
  <si>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</si>
  <si>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</si>
  <si>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</si>
  <si>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</si>
  <si>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</si>
  <si>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</si>
  <si>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</si>
  <si>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</si>
  <si>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</si>
  <si>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</si>
  <si>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</si>
  <si>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</si>
  <si>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</si>
  <si>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</si>
  <si>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</si>
  <si>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</si>
  <si>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</si>
  <si>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</si>
  <si>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</si>
  <si>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</si>
  <si>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</si>
  <si>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</si>
  <si>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</si>
  <si>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</si>
  <si>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</si>
  <si>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</si>
  <si>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</si>
  <si>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</si>
  <si>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</si>
  <si>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</si>
  <si>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</si>
  <si>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</si>
  <si>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</si>
  <si>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</si>
  <si>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</si>
  <si>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</si>
  <si>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</si>
  <si>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</si>
  <si>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</si>
  <si>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</si>
  <si>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</si>
  <si>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</si>
  <si>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</si>
  <si>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</si>
  <si>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</si>
  <si>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</si>
  <si>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</si>
  <si>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</si>
  <si>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</si>
  <si>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</si>
  <si>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</si>
  <si>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</si>
  <si>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</si>
  <si>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</si>
  <si>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</si>
  <si>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</si>
  <si>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</si>
  <si>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</si>
  <si>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</si>
  <si>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</si>
  <si>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</si>
  <si>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</si>
  <si>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</si>
  <si>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</si>
  <si>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</si>
  <si>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</si>
  <si>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</si>
  <si>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</si>
  <si>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</si>
  <si>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</si>
  <si>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</si>
  <si>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</si>
  <si>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</si>
  <si>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</si>
  <si>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</si>
  <si>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</si>
  <si>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</si>
  <si>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</si>
  <si>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</si>
  <si>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</si>
  <si>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</si>
  <si>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</si>
  <si>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</si>
  <si>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</si>
  <si>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</si>
  <si>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</si>
  <si>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</si>
  <si>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</si>
  <si>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</si>
  <si>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</si>
  <si>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</si>
  <si>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</si>
  <si>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</si>
  <si>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</si>
  <si>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</si>
  <si>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</si>
  <si>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</si>
  <si>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</si>
  <si>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</si>
  <si>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</si>
  <si>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</si>
  <si>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</si>
  <si>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</si>
  <si>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</si>
  <si>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</si>
  <si>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</si>
  <si>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</si>
  <si>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</si>
  <si>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</si>
  <si>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</si>
  <si>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</si>
  <si>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</si>
  <si>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</si>
  <si>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</si>
  <si>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</si>
  <si>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</si>
  <si>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</si>
  <si>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</si>
  <si>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</si>
  <si>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</si>
  <si>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</si>
  <si>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</si>
  <si>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</si>
  <si>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</si>
  <si>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</si>
  <si>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</si>
  <si>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</si>
  <si>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</si>
  <si>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</si>
  <si>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</si>
  <si>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</si>
  <si>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</si>
  <si>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</si>
  <si>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</si>
  <si>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</si>
  <si>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</si>
  <si>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</si>
  <si>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</si>
  <si>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</si>
  <si>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</si>
  <si>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</si>
  <si>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</si>
  <si>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</si>
  <si>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</si>
  <si>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</si>
  <si>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</si>
  <si>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</si>
  <si>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</si>
  <si>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</si>
  <si>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</si>
  <si>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</si>
  <si>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</si>
  <si>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</si>
  <si>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</si>
  <si>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</si>
  <si>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</si>
  <si>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</si>
  <si>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</si>
  <si>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</si>
  <si>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</si>
  <si>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</si>
  <si>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</si>
  <si>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</si>
  <si>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</si>
  <si>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</si>
  <si>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</si>
  <si>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</si>
  <si>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</si>
  <si>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</si>
  <si>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</si>
  <si>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</si>
  <si>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</si>
  <si>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</si>
  <si>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</si>
  <si>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</si>
  <si>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</si>
  <si>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</si>
  <si>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</si>
  <si>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</si>
  <si>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</si>
  <si>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</si>
  <si>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</si>
  <si>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</si>
  <si>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</si>
  <si>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</si>
  <si>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</si>
  <si>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</si>
  <si>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</si>
  <si>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</si>
  <si>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</si>
  <si>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</si>
  <si>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</si>
  <si>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</si>
  <si>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</si>
  <si>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</si>
  <si>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</si>
  <si>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</si>
  <si>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</si>
  <si>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</si>
  <si>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</si>
  <si>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</si>
  <si>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</si>
  <si>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</si>
  <si>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</si>
  <si>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</si>
  <si>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</si>
  <si>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</si>
  <si>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</si>
  <si>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</si>
  <si>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</si>
  <si>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</si>
  <si>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</si>
  <si>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</si>
  <si>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</si>
  <si>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</si>
  <si>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</si>
  <si>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</si>
  <si>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</si>
  <si>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</si>
  <si>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</si>
  <si>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</si>
  <si>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</si>
  <si>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</si>
  <si>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</si>
  <si>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</si>
  <si>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</si>
  <si>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</si>
  <si>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</si>
  <si>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</si>
  <si>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</si>
  <si>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</si>
  <si>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</si>
  <si>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</si>
  <si>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</si>
  <si>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</si>
  <si>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</si>
  <si>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</si>
  <si>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</si>
  <si>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</si>
  <si>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</si>
  <si>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</si>
  <si>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</si>
  <si>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</si>
  <si>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</si>
  <si>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</si>
  <si>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</si>
  <si>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</si>
  <si>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</si>
  <si>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</si>
  <si>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</si>
  <si>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</si>
  <si>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</si>
  <si>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</si>
  <si>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</si>
  <si>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</si>
  <si>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</si>
  <si>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</si>
  <si>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</si>
  <si>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</si>
  <si>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</si>
  <si>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</si>
  <si>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</si>
  <si>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</si>
  <si>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</si>
  <si>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</si>
  <si>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</si>
  <si>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</si>
  <si>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</si>
  <si>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</si>
  <si>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</si>
  <si>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</si>
  <si>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</si>
  <si>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</si>
  <si>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</si>
  <si>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</si>
  <si>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</si>
  <si>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</si>
  <si>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</si>
  <si>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</si>
  <si>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</si>
  <si>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</si>
  <si>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</si>
  <si>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</si>
  <si>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</si>
  <si>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</si>
  <si>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</si>
  <si>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</si>
  <si>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</si>
  <si>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</si>
  <si>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</si>
  <si>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</si>
  <si>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</si>
  <si>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</si>
  <si>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</si>
  <si>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</si>
  <si>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</si>
  <si>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</si>
  <si>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</si>
  <si>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</si>
  <si>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</si>
  <si>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</si>
  <si>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</si>
  <si>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</si>
  <si>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</si>
  <si>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</si>
  <si>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</si>
  <si>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</si>
  <si>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</si>
  <si>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</si>
  <si>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</si>
  <si>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</si>
  <si>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</si>
  <si>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</si>
  <si>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</si>
  <si>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</si>
  <si>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</si>
  <si>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</si>
  <si>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</si>
  <si>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</si>
  <si>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</si>
  <si>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</si>
  <si>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</si>
  <si>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</si>
  <si>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</si>
  <si>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</si>
  <si>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</si>
  <si>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</si>
  <si>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</si>
  <si>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</si>
  <si>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</si>
  <si>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</si>
  <si>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</si>
  <si>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</si>
  <si>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</si>
  <si>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</si>
  <si>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</si>
  <si>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</si>
  <si>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</si>
  <si>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</si>
  <si>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</si>
  <si>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</si>
  <si>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</si>
  <si>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</si>
  <si>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</si>
  <si>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</si>
  <si>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</si>
  <si>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</si>
  <si>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</si>
  <si>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</si>
  <si>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</si>
  <si>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</si>
  <si>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</si>
  <si>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</si>
  <si>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</si>
  <si>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</si>
  <si>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</si>
  <si>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</si>
  <si>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</si>
  <si>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</si>
  <si>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</si>
  <si>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</si>
  <si>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</si>
  <si>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</si>
  <si>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</si>
  <si>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</si>
  <si>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</si>
  <si>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</si>
  <si>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</si>
  <si>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</si>
  <si>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</si>
  <si>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</si>
  <si>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</si>
  <si>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</si>
  <si>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</si>
  <si>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</si>
  <si>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</si>
  <si>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</si>
  <si>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</si>
  <si>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</si>
  <si>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</si>
  <si>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</si>
  <si>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</si>
  <si>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</si>
  <si>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</si>
  <si>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</si>
  <si>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</si>
  <si>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</si>
  <si>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</si>
  <si>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</si>
  <si>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</si>
  <si>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</si>
  <si>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</si>
  <si>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</si>
  <si>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</si>
  <si>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</si>
  <si>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</si>
  <si>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</si>
  <si>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</si>
  <si>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</si>
  <si>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</si>
  <si>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</si>
  <si>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</si>
  <si>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</si>
  <si>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</si>
  <si>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</si>
  <si>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</si>
  <si>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</si>
  <si>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</si>
  <si>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</si>
  <si>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</si>
  <si>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</si>
  <si>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</si>
  <si>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</si>
  <si>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</si>
  <si>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</si>
  <si>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</si>
  <si>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</si>
  <si>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</si>
  <si>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</si>
  <si>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</si>
  <si>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</si>
  <si>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</si>
  <si>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</si>
  <si>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</si>
  <si>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</si>
  <si>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</si>
  <si>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</si>
  <si>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</si>
  <si>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</si>
  <si>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</si>
  <si>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</si>
  <si>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</si>
  <si>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</si>
  <si>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</si>
  <si>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</si>
  <si>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</si>
  <si>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</si>
  <si>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</si>
  <si>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</si>
  <si>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</si>
  <si>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</si>
  <si>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</si>
  <si>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</si>
  <si>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</si>
  <si>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</si>
  <si>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</si>
  <si>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</si>
  <si>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</si>
  <si>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</si>
  <si>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</si>
  <si>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</si>
  <si>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</si>
  <si>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</si>
  <si>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</si>
  <si>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</si>
  <si>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</si>
  <si>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</si>
  <si>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</si>
  <si>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</si>
  <si>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</si>
  <si>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</si>
  <si>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</si>
  <si>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</si>
  <si>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</si>
  <si>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</si>
  <si>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</si>
  <si>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</si>
  <si>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</si>
  <si>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</si>
  <si>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</si>
  <si>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</si>
  <si>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</si>
  <si>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</si>
  <si>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</si>
  <si>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</si>
  <si>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</si>
  <si>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</si>
  <si>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</si>
  <si>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</si>
  <si>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</si>
  <si>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</si>
  <si>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</si>
  <si>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</si>
  <si>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</si>
  <si>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</si>
  <si>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</si>
  <si>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</si>
  <si>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</si>
  <si>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</si>
  <si>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</si>
  <si>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</si>
  <si>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</si>
  <si>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</si>
  <si>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</si>
  <si>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</si>
  <si>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</si>
  <si>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</si>
  <si>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</si>
  <si>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</si>
  <si>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</si>
  <si>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</si>
  <si>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</si>
  <si>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</si>
  <si>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</si>
  <si>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</si>
  <si>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</si>
  <si>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</si>
  <si>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</si>
  <si>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</si>
  <si>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</si>
  <si>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</si>
  <si>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</si>
  <si>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</si>
  <si>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</si>
  <si>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</si>
  <si>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</si>
  <si>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</si>
  <si>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</si>
  <si>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</si>
  <si>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</si>
  <si>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</si>
  <si>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</si>
  <si>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</si>
  <si>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</si>
  <si>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</si>
  <si>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</si>
  <si>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</si>
  <si>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</si>
  <si>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</si>
  <si>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</si>
  <si>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</si>
  <si>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</si>
  <si>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</si>
  <si>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</si>
  <si>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</si>
  <si>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</si>
  <si>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</si>
  <si>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</si>
  <si>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</si>
  <si>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</si>
  <si>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</si>
  <si>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</si>
  <si>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</si>
  <si>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</si>
  <si>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</si>
  <si>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</si>
  <si>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</si>
  <si>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</si>
  <si>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</si>
  <si>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</si>
  <si>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</si>
  <si>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</si>
  <si>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</si>
  <si>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</si>
  <si>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</si>
  <si>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</si>
  <si>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</si>
  <si>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</si>
  <si>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</si>
  <si>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</si>
  <si>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</si>
  <si>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</si>
  <si>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</si>
  <si>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</si>
  <si>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</si>
  <si>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</si>
  <si>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</si>
  <si>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</si>
  <si>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</si>
  <si>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</si>
  <si>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</si>
  <si>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</si>
  <si>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</si>
  <si>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</si>
  <si>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</si>
  <si>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</si>
  <si>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</si>
  <si>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</si>
  <si>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</si>
  <si>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</si>
  <si>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</si>
  <si>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</si>
  <si>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</si>
  <si>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</si>
  <si>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</si>
  <si>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</si>
  <si>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</si>
  <si>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</si>
  <si>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</si>
  <si>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</si>
  <si>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</si>
  <si>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</si>
  <si>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</si>
  <si>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</si>
  <si>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</si>
  <si>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</si>
  <si>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</si>
  <si>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</si>
  <si>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</si>
  <si>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</si>
  <si>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</si>
  <si>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</si>
  <si>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</si>
  <si>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</si>
  <si>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</si>
  <si>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</si>
  <si>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</si>
  <si>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</si>
  <si>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</si>
  <si>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</si>
  <si>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</si>
  <si>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</si>
  <si>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</si>
  <si>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</si>
  <si>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</si>
  <si>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</si>
  <si>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</si>
  <si>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</si>
  <si>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</si>
  <si>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</si>
  <si>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</si>
  <si>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</si>
  <si>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</si>
  <si>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</si>
  <si>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</si>
  <si>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</si>
  <si>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</si>
  <si>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</si>
  <si>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</si>
  <si>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</si>
  <si>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</si>
  <si>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</si>
  <si>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</si>
  <si>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</si>
  <si>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</si>
  <si>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</si>
  <si>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</si>
  <si>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</si>
  <si>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</si>
  <si>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</si>
  <si>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</si>
  <si>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</si>
  <si>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</si>
  <si>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</si>
  <si>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</si>
  <si>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</si>
  <si>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</si>
  <si>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</si>
  <si>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</si>
  <si>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</si>
  <si>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</si>
  <si>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</si>
  <si>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</si>
  <si>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</si>
  <si>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</si>
  <si>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</si>
  <si>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</si>
  <si>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</si>
  <si>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</si>
  <si>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</si>
  <si>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</si>
  <si>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</si>
  <si>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</si>
  <si>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</si>
  <si>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</si>
  <si>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</si>
  <si>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</si>
  <si>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</si>
  <si>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</si>
  <si>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</si>
  <si>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</si>
  <si>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</si>
  <si>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</si>
  <si>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</si>
  <si>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</si>
  <si>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</si>
  <si>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</si>
  <si>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</si>
  <si>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</si>
  <si>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</si>
  <si>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</si>
  <si>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</si>
  <si>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</si>
  <si>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</si>
  <si>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</si>
  <si>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</si>
  <si>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</si>
  <si>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</si>
  <si>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</si>
  <si>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</si>
  <si>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</si>
  <si>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</si>
  <si>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</si>
  <si>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</si>
  <si>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</si>
  <si>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</si>
  <si>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</si>
  <si>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</si>
  <si>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</si>
  <si>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</si>
  <si>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</si>
  <si>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</si>
  <si>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</si>
  <si>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</si>
  <si>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</si>
  <si>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</si>
  <si>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</si>
  <si>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</si>
  <si>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</si>
  <si>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</si>
  <si>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</si>
  <si>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</si>
  <si>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</si>
  <si>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</si>
  <si>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</si>
  <si>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</si>
  <si>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</si>
  <si>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</si>
  <si>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</si>
  <si>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</si>
  <si>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</si>
  <si>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</si>
  <si>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</si>
  <si>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</si>
  <si>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</si>
  <si>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</si>
  <si>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</si>
  <si>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</si>
  <si>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</si>
  <si>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</si>
  <si>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</si>
  <si>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</si>
  <si>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</si>
  <si>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</si>
  <si>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</si>
  <si>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</si>
  <si>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</si>
  <si>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</si>
  <si>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</si>
  <si>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</si>
  <si>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</si>
  <si>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</si>
  <si>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</si>
  <si>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</si>
  <si>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</si>
  <si>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</si>
  <si>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</si>
  <si>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</si>
  <si>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</si>
  <si>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</si>
  <si>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</si>
  <si>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</si>
  <si>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</si>
  <si>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</si>
  <si>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</si>
  <si>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</si>
  <si>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</si>
  <si>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</si>
  <si>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</si>
  <si>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</si>
  <si>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</si>
  <si>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</si>
  <si>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</si>
  <si>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</si>
  <si>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</si>
  <si>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</si>
  <si>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</si>
  <si>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</si>
  <si>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</si>
  <si>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</si>
  <si>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</si>
  <si>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</si>
  <si>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</si>
  <si>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</si>
  <si>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</si>
  <si>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</si>
  <si>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</si>
  <si>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</si>
  <si>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</si>
  <si>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</si>
  <si>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</si>
  <si>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</si>
  <si>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</si>
  <si>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</si>
  <si>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</si>
  <si>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</si>
  <si>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</si>
  <si>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</si>
  <si>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</si>
  <si>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</si>
  <si>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</si>
  <si>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</si>
  <si>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</si>
  <si>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</si>
  <si>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</si>
  <si>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</si>
  <si>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</si>
  <si>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</si>
  <si>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</si>
  <si>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</si>
  <si>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</si>
  <si>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</si>
  <si>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</si>
  <si>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</si>
  <si>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</si>
  <si>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</si>
  <si>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</si>
  <si>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</si>
  <si>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</si>
  <si>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</si>
  <si>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</si>
  <si>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</si>
  <si>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</si>
  <si>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</si>
  <si>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</si>
  <si>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</si>
  <si>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</si>
  <si>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</si>
  <si>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</si>
  <si>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</si>
  <si>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</si>
  <si>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</si>
  <si>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</si>
  <si>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</si>
  <si>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</si>
  <si>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</si>
  <si>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</si>
  <si>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</si>
  <si>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</si>
  <si>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</si>
  <si>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</si>
  <si>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</si>
  <si>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</si>
  <si>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</si>
  <si>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</si>
  <si>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</si>
  <si>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</si>
  <si>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</si>
  <si>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</si>
  <si>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</si>
  <si>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</si>
  <si>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</si>
  <si>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</si>
  <si>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</si>
  <si>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</si>
  <si>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</si>
  <si>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</si>
  <si>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</si>
  <si>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</si>
  <si>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</si>
  <si>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</si>
  <si>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</si>
  <si>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</si>
  <si>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</si>
  <si>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</si>
  <si>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</si>
  <si>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</si>
  <si>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</si>
  <si>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</si>
  <si>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</si>
  <si>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</si>
  <si>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</si>
  <si>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</si>
  <si>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</si>
  <si>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</si>
  <si>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</si>
  <si>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</si>
  <si>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</si>
  <si>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</si>
  <si>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</si>
  <si>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</si>
  <si>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</si>
  <si>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</si>
  <si>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</si>
  <si>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</si>
  <si>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</si>
  <si>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</si>
  <si>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</si>
  <si>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</si>
  <si>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</si>
  <si>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</si>
  <si>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</si>
  <si>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</si>
  <si>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</si>
  <si>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</si>
  <si>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</si>
  <si>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</si>
  <si>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</si>
  <si>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</si>
  <si>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</si>
  <si>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</si>
  <si>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</si>
  <si>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</si>
  <si>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</si>
  <si>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</si>
  <si>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</si>
  <si>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</si>
  <si>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</si>
  <si>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</si>
  <si>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</si>
  <si>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</si>
  <si>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</si>
  <si>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</si>
  <si>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</si>
  <si>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</si>
  <si>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</si>
  <si>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</si>
  <si>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</si>
  <si>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</si>
  <si>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</si>
  <si>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</si>
  <si>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</si>
  <si>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</si>
  <si>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</si>
  <si>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</si>
  <si>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</si>
  <si>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</si>
  <si>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</si>
  <si>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</si>
  <si>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</si>
  <si>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</si>
  <si>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</si>
  <si>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</si>
  <si>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</si>
  <si>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</si>
  <si>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</si>
  <si>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</si>
  <si>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</si>
  <si>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</si>
  <si>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</si>
  <si>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</si>
  <si>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</si>
  <si>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</si>
  <si>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</si>
  <si>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</si>
  <si>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</si>
  <si>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</si>
  <si>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</si>
  <si>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</si>
  <si>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</si>
  <si>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</si>
  <si>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</si>
  <si>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</si>
  <si>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</si>
  <si>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</si>
  <si>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</si>
  <si>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</si>
  <si>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</si>
  <si>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</si>
  <si>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</si>
  <si>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</si>
  <si>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</si>
  <si>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</si>
  <si>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</si>
  <si>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</si>
  <si>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</si>
  <si>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</si>
  <si>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</si>
  <si>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</si>
  <si>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</si>
  <si>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</si>
  <si>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</si>
  <si>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</si>
  <si>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</si>
  <si>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</si>
  <si>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</si>
  <si>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</si>
  <si>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</si>
  <si>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</si>
  <si>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</si>
  <si>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</si>
  <si>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</si>
  <si>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</si>
  <si>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</si>
  <si>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</si>
  <si>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</si>
  <si>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</si>
  <si>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</si>
  <si>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</si>
  <si>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</si>
  <si>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</si>
  <si>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</si>
  <si>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</si>
  <si>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</si>
  <si>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</si>
  <si>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</si>
  <si>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</si>
  <si>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</si>
  <si>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</si>
  <si>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</si>
  <si>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</si>
  <si>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</si>
  <si>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</si>
  <si>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</si>
  <si>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</si>
  <si>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</si>
  <si>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</si>
  <si>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</si>
  <si>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</si>
  <si>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</si>
  <si>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</si>
  <si>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</si>
  <si>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</si>
  <si>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</si>
  <si>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</si>
  <si>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</si>
  <si>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</si>
  <si>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</si>
  <si>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</si>
  <si>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</si>
  <si>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</si>
  <si>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</si>
  <si>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</si>
  <si>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</si>
  <si>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</si>
  <si>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</si>
  <si>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</si>
  <si>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</si>
  <si>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</si>
  <si>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</si>
  <si>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</si>
  <si>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</si>
  <si>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</si>
  <si>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</si>
  <si>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</si>
  <si>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</si>
  <si>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</si>
  <si>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</si>
  <si>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</si>
  <si>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</si>
  <si>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</si>
  <si>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</si>
  <si>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</si>
  <si>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</si>
  <si>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</si>
  <si>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</si>
  <si>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</si>
  <si>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</si>
  <si>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</si>
  <si>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</si>
  <si>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</si>
  <si>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</si>
  <si>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</si>
  <si>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</si>
  <si>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</si>
  <si>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</si>
  <si>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</si>
  <si>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</si>
  <si>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</si>
  <si>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</si>
  <si>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</si>
  <si>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</si>
  <si>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</si>
  <si>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</si>
  <si>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</si>
  <si>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</si>
  <si>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</si>
  <si>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</si>
  <si>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</si>
  <si>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</si>
  <si>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</si>
  <si>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</si>
  <si>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</si>
  <si>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</si>
  <si>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</si>
  <si>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</si>
  <si>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</si>
  <si>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</si>
  <si>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</si>
  <si>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</si>
  <si>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</si>
  <si>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</si>
  <si>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</si>
  <si>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</si>
  <si>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</si>
  <si>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</si>
  <si>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</si>
  <si>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</si>
  <si>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</si>
  <si>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</si>
  <si>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</si>
  <si>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</si>
  <si>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</si>
  <si>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</si>
  <si>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</si>
  <si>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</si>
  <si>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</si>
  <si>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</si>
  <si>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</si>
  <si>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</si>
  <si>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</si>
  <si>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</si>
  <si>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</si>
  <si>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</si>
  <si>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</si>
  <si>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</si>
  <si>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</si>
  <si>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</si>
  <si>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</si>
  <si>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</si>
  <si>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</si>
  <si>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</si>
  <si>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</si>
  <si>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</si>
  <si>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</si>
  <si>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</si>
  <si>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</si>
  <si>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</si>
  <si>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</si>
  <si>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</si>
  <si>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</si>
  <si>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</si>
  <si>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</si>
  <si>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</si>
  <si>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</si>
  <si>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</si>
  <si>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</si>
  <si>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</si>
  <si>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</si>
  <si>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</si>
  <si>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</si>
  <si>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</si>
  <si>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</si>
  <si>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</si>
  <si>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</si>
  <si>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</si>
  <si>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</si>
  <si>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</si>
  <si>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</si>
  <si>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</si>
  <si>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</si>
  <si>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</si>
  <si>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</si>
  <si>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</si>
  <si>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</si>
  <si>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</si>
  <si>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</si>
  <si>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</si>
  <si>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</si>
  <si>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</si>
  <si>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</si>
  <si>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</si>
  <si>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</si>
  <si>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</si>
  <si>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</si>
  <si>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</si>
  <si>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</si>
  <si>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</si>
  <si>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</si>
  <si>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</si>
  <si>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</si>
  <si>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</si>
  <si>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</si>
  <si>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</si>
  <si>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</si>
  <si>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</si>
  <si>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</si>
  <si>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</si>
  <si>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</si>
  <si>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</si>
  <si>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</si>
  <si>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</si>
  <si>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</si>
  <si>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</si>
  <si>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</si>
  <si>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</si>
  <si>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</si>
  <si>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</si>
  <si>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</si>
  <si>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</si>
  <si>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</si>
  <si>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</si>
  <si>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</si>
  <si>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</si>
  <si>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</si>
  <si>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</si>
  <si>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</si>
  <si>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</si>
  <si>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</si>
  <si>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</si>
  <si>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</si>
  <si>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</si>
  <si>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</si>
  <si>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</si>
  <si>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</si>
  <si>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</si>
  <si>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</si>
  <si>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</si>
  <si>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</si>
  <si>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</si>
  <si>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</si>
  <si>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</si>
  <si>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</si>
  <si>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</si>
  <si>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</si>
  <si>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</si>
  <si>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</si>
  <si>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</si>
  <si>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</si>
  <si>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</si>
  <si>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</si>
  <si>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</si>
  <si>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</si>
  <si>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</si>
  <si>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</si>
  <si>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</si>
  <si>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</si>
  <si>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</si>
  <si>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</si>
  <si>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</si>
  <si>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</si>
  <si>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</si>
  <si>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</si>
  <si>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</si>
  <si>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</si>
  <si>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</si>
  <si>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</si>
  <si>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</si>
  <si>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</si>
  <si>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</si>
  <si>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</si>
  <si>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</si>
  <si>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</si>
  <si>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</si>
  <si>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</si>
  <si>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</si>
  <si>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</si>
  <si>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</si>
  <si>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</si>
  <si>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</si>
  <si>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</si>
  <si>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</si>
  <si>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</si>
  <si>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</si>
  <si>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</si>
  <si>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</si>
  <si>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</si>
  <si>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</si>
  <si>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</si>
  <si>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</si>
  <si>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</si>
  <si>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</si>
  <si>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</si>
  <si>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</si>
  <si>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</si>
  <si>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</si>
  <si>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</si>
  <si>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</si>
  <si>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</si>
  <si>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</si>
  <si>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</si>
  <si>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</si>
  <si>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</si>
  <si>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</si>
  <si>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</si>
  <si>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</si>
  <si>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</si>
  <si>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</si>
  <si>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</si>
  <si>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</si>
  <si>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</si>
  <si>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</si>
  <si>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</si>
  <si>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</si>
  <si>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</si>
  <si>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</si>
  <si>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</si>
  <si>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</si>
  <si>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</si>
  <si>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</si>
  <si>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</si>
  <si>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</si>
  <si>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</si>
  <si>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</si>
  <si>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</si>
  <si>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</si>
  <si>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</si>
  <si>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</si>
  <si>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</si>
  <si>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</si>
  <si>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</si>
  <si>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</si>
  <si>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</si>
  <si>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</si>
  <si>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</si>
  <si>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</si>
  <si>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</si>
  <si>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</si>
  <si>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</si>
  <si>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</si>
  <si>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</si>
  <si>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</si>
  <si>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</si>
  <si>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</si>
  <si>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</si>
  <si>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</si>
  <si>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</si>
  <si>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</si>
  <si>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</si>
  <si>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</si>
  <si>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</si>
  <si>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</si>
  <si>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</si>
  <si>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</si>
  <si>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</si>
  <si>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</si>
  <si>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</si>
  <si>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</si>
  <si>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</si>
  <si>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</si>
  <si>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</si>
  <si>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</si>
  <si>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</si>
  <si>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</si>
  <si>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</si>
  <si>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</si>
  <si>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</si>
  <si>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</si>
  <si>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</si>
  <si>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</si>
  <si>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</si>
  <si>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</si>
  <si>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</si>
  <si>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</si>
  <si>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</si>
  <si>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</si>
  <si>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</si>
  <si>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</si>
  <si>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</si>
  <si>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</si>
  <si>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</si>
  <si>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</si>
  <si>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</si>
  <si>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</si>
  <si>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</si>
  <si>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</si>
  <si>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</si>
  <si>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</si>
  <si>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</si>
  <si>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</si>
  <si>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</si>
  <si>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</si>
  <si>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</si>
  <si>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</si>
  <si>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</si>
  <si>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</si>
  <si>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</si>
  <si>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</si>
  <si>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</si>
  <si>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</si>
  <si>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</si>
  <si>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</si>
  <si>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</si>
  <si>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</si>
  <si>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</si>
  <si>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</si>
  <si>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</si>
  <si>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</si>
  <si>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</si>
  <si>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</si>
  <si>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</si>
  <si>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</si>
  <si>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</si>
  <si>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</si>
  <si>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</si>
  <si>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</si>
  <si>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</si>
  <si>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</si>
  <si>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</si>
  <si>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</si>
  <si>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</si>
  <si>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</si>
  <si>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</si>
  <si>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</si>
  <si>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</si>
  <si>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</si>
  <si>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</si>
  <si>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</si>
  <si>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</si>
  <si>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</si>
  <si>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</si>
  <si>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</si>
  <si>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</si>
  <si>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</si>
  <si>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</si>
  <si>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</si>
  <si>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</si>
  <si>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</si>
  <si>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</si>
  <si>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</si>
  <si>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</si>
  <si>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</si>
  <si>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</si>
  <si>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</si>
  <si>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</si>
  <si>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</si>
  <si>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</si>
  <si>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</si>
  <si>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</si>
  <si>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</si>
  <si>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</si>
  <si>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</si>
  <si>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</si>
  <si>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</si>
  <si>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</si>
  <si>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</si>
  <si>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</si>
  <si>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</si>
  <si>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</si>
  <si>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</si>
  <si>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</si>
  <si>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</si>
  <si>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</si>
  <si>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</si>
  <si>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</si>
  <si>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</si>
  <si>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</si>
  <si>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</si>
  <si>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</si>
  <si>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</si>
  <si>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</si>
  <si>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</si>
  <si>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</si>
  <si>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</si>
  <si>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</si>
  <si>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</si>
  <si>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</si>
  <si>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</si>
  <si>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</si>
  <si>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</si>
  <si>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</si>
  <si>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</si>
  <si>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</si>
  <si>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</si>
  <si>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</si>
  <si>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</si>
  <si>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</si>
  <si>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</si>
  <si>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</si>
  <si>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</si>
  <si>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</si>
  <si>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</si>
  <si>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</si>
  <si>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</si>
  <si>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</si>
  <si>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</si>
  <si>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</si>
  <si>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</si>
  <si>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</si>
  <si>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</si>
  <si>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</si>
  <si>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</si>
  <si>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</si>
  <si>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</si>
  <si>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</si>
  <si>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</si>
  <si>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</si>
  <si>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</si>
  <si>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</si>
  <si>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</si>
  <si>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</si>
  <si>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</si>
  <si>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</si>
  <si>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</si>
  <si>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</si>
  <si>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</si>
  <si>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</si>
  <si>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</si>
  <si>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</si>
  <si>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</si>
  <si>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</si>
  <si>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</si>
  <si>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</si>
  <si>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</si>
  <si>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</si>
  <si>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</si>
  <si>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</si>
  <si>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</si>
  <si>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</si>
  <si>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</si>
  <si>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</si>
  <si>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</si>
  <si>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</si>
  <si>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</si>
  <si>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</si>
  <si>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</si>
  <si>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</si>
  <si>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</si>
  <si>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</si>
  <si>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</si>
  <si>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</si>
  <si>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</si>
  <si>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</si>
  <si>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</si>
  <si>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</si>
  <si>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</si>
  <si>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</si>
  <si>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</si>
  <si>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</si>
  <si>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</si>
  <si>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</si>
  <si>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</si>
  <si>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</si>
  <si>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</si>
  <si>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</si>
  <si>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</si>
  <si>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</si>
  <si>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</si>
  <si>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</si>
  <si>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</si>
  <si>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</si>
  <si>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</si>
  <si>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</si>
  <si>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</si>
  <si>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</si>
  <si>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</si>
  <si>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</si>
  <si>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</si>
  <si>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</si>
  <si>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</si>
  <si>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</si>
  <si>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</si>
  <si>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</si>
  <si>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</si>
  <si>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</si>
  <si>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</si>
  <si>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</si>
  <si>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</si>
  <si>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</si>
  <si>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</si>
  <si>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</si>
  <si>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</si>
  <si>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</si>
  <si>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</si>
  <si>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</si>
  <si>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</si>
  <si>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</si>
  <si>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</si>
  <si>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</si>
  <si>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</si>
  <si>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</si>
  <si>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</si>
  <si>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</si>
  <si>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</si>
  <si>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</si>
  <si>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</si>
  <si>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</si>
  <si>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</si>
  <si>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</si>
  <si>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</si>
  <si>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</si>
  <si>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</si>
  <si>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</si>
  <si>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</si>
  <si>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</si>
  <si>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</si>
  <si>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</si>
  <si>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</si>
  <si>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</si>
  <si>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</si>
  <si>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</si>
  <si>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</si>
  <si>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</si>
  <si>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</si>
  <si>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</si>
  <si>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</si>
  <si>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</si>
  <si>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</si>
  <si>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</si>
  <si>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</si>
  <si>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</si>
  <si>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</si>
  <si>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</si>
  <si>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</si>
  <si>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</si>
  <si>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</si>
  <si>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</si>
  <si>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</si>
  <si>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</si>
  <si>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</si>
  <si>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</si>
  <si>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</si>
  <si>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</si>
  <si>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</si>
  <si>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</si>
  <si>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</si>
  <si>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</si>
  <si>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</si>
  <si>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</si>
  <si>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</si>
  <si>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</si>
  <si>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</si>
  <si>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</si>
  <si>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</si>
  <si>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</si>
  <si>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</si>
  <si>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</si>
  <si>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</si>
  <si>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</si>
  <si>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</si>
  <si>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</si>
  <si>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</si>
  <si>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</si>
  <si>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</si>
  <si>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</si>
  <si>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</si>
  <si>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</si>
  <si>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</si>
  <si>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</si>
  <si>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</si>
  <si>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</si>
  <si>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</si>
  <si>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</si>
  <si>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</si>
  <si>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</si>
  <si>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</si>
  <si>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</si>
  <si>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</si>
  <si>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</si>
  <si>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</si>
  <si>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</si>
  <si>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</si>
  <si>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</si>
  <si>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</si>
  <si>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</si>
  <si>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</si>
  <si>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</si>
  <si>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</si>
  <si>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</si>
  <si>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</si>
  <si>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</si>
  <si>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</si>
  <si>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</si>
  <si>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</si>
  <si>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</si>
  <si>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</si>
  <si>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</si>
  <si>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</si>
  <si>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</si>
  <si>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</si>
  <si>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</si>
  <si>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</si>
  <si>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</si>
  <si>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</si>
  <si>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</si>
  <si>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</si>
  <si>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</si>
  <si>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</si>
  <si>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</si>
  <si>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</si>
  <si>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</si>
  <si>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</si>
  <si>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</si>
  <si>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</si>
  <si>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</si>
  <si>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</si>
  <si>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</si>
  <si>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</si>
  <si>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</si>
  <si>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</si>
  <si>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</si>
  <si>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</si>
  <si>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</si>
  <si>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</si>
  <si>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</si>
  <si>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</si>
  <si>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</si>
  <si>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</si>
  <si>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</si>
  <si>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</si>
  <si>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</si>
  <si>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</si>
  <si>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</si>
  <si>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</si>
  <si>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</si>
  <si>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</si>
  <si>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</si>
  <si>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</si>
  <si>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</si>
  <si>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</si>
  <si>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</si>
  <si>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</si>
  <si>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</si>
  <si>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</si>
  <si>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</si>
  <si>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</si>
  <si>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</si>
  <si>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</si>
  <si>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</si>
  <si>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</si>
  <si>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</si>
  <si>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</si>
  <si>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</si>
  <si>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</si>
  <si>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</si>
  <si>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</si>
  <si>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</si>
  <si>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</si>
  <si>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</si>
  <si>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</si>
  <si>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</si>
  <si>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</si>
  <si>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</si>
  <si>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</si>
  <si>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</si>
  <si>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</si>
  <si>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</si>
  <si>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</si>
  <si>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</si>
  <si>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</si>
  <si>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</si>
  <si>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</si>
  <si>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</si>
  <si>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</si>
  <si>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</si>
  <si>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</si>
  <si>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</si>
  <si>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</si>
  <si>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</si>
  <si>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</si>
  <si>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</si>
  <si>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</si>
  <si>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</si>
  <si>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</si>
  <si>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</si>
  <si>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</si>
  <si>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</si>
  <si>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</si>
  <si>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</si>
  <si>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</si>
  <si>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</si>
  <si>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</si>
  <si>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</si>
  <si>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</si>
  <si>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</si>
  <si>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</si>
  <si>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</si>
  <si>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</si>
  <si>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</si>
  <si>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</si>
  <si>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</si>
  <si>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</si>
  <si>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</si>
  <si>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</si>
  <si>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</si>
  <si>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</si>
  <si>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</si>
  <si>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</si>
  <si>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</si>
  <si>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</si>
  <si>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</si>
  <si>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</si>
  <si>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</si>
  <si>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</si>
  <si>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</si>
  <si>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</si>
  <si>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</si>
  <si>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</si>
  <si>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</si>
  <si>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</si>
  <si>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</si>
  <si>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</si>
  <si>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</si>
  <si>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</si>
  <si>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</si>
  <si>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</si>
  <si>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</si>
  <si>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</si>
  <si>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</si>
  <si>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</si>
  <si>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</si>
  <si>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</si>
  <si>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</si>
  <si>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</si>
  <si>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</si>
  <si>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</si>
  <si>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</si>
  <si>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</si>
  <si>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</si>
  <si>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</si>
  <si>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</si>
  <si>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</si>
  <si>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</si>
  <si>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</si>
  <si>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</si>
  <si>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</si>
  <si>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</si>
  <si>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</si>
  <si>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</si>
  <si>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</si>
  <si>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</si>
  <si>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</si>
  <si>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</si>
  <si>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</si>
  <si>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</si>
  <si>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</si>
  <si>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</si>
  <si>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</si>
  <si>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</si>
  <si>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</si>
  <si>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</si>
  <si>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</si>
  <si>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</si>
  <si>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</si>
  <si>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</si>
  <si>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</si>
  <si>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</si>
  <si>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</si>
  <si>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</si>
  <si>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</si>
  <si>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</si>
  <si>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</si>
  <si>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</si>
  <si>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</si>
  <si>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</si>
  <si>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</si>
  <si>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</si>
  <si>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</si>
  <si>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</si>
  <si>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</si>
  <si>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</si>
  <si>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</si>
  <si>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</si>
  <si>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</si>
  <si>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</si>
  <si>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</si>
  <si>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</si>
  <si>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</si>
  <si>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</si>
  <si>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</si>
  <si>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</si>
  <si>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</si>
  <si>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</si>
  <si>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</si>
  <si>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</si>
  <si>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</si>
  <si>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</si>
  <si>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</si>
  <si>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</si>
  <si>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</si>
  <si>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</si>
  <si>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</si>
  <si>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</si>
  <si>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</si>
  <si>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</si>
  <si>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</si>
  <si>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</si>
  <si>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</si>
  <si>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</si>
  <si>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</si>
  <si>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</si>
  <si>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</si>
  <si>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</si>
  <si>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</si>
  <si>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</si>
  <si>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</si>
  <si>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</si>
  <si>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</si>
  <si>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</si>
  <si>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</si>
  <si>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</si>
  <si>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</si>
  <si>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</si>
  <si>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</si>
  <si>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</si>
  <si>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</si>
  <si>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</si>
  <si>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</si>
  <si>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</si>
  <si>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</si>
  <si>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</si>
  <si>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</si>
  <si>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</si>
  <si>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</si>
  <si>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</si>
  <si>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</si>
  <si>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</si>
  <si>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</si>
  <si>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</si>
  <si>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</si>
  <si>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</si>
  <si>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</si>
  <si>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</si>
  <si>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</si>
  <si>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</si>
  <si>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</si>
  <si>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</si>
  <si>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</si>
  <si>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</si>
  <si>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</si>
  <si>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</si>
  <si>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</si>
  <si>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</si>
  <si>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</si>
  <si>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</si>
  <si>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</si>
  <si>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</si>
  <si>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</si>
  <si>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</si>
  <si>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</si>
  <si>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</si>
  <si>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</si>
  <si>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</si>
  <si>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</si>
  <si>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</si>
  <si>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</si>
  <si>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</si>
  <si>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</si>
  <si>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</si>
  <si>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</si>
  <si>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</si>
  <si>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</si>
  <si>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</si>
  <si>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</si>
  <si>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</si>
  <si>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</si>
  <si>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</si>
  <si>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</si>
  <si>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</si>
  <si>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</si>
  <si>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</si>
  <si>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</si>
  <si>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</si>
  <si>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</si>
  <si>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</si>
  <si>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</si>
  <si>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</si>
  <si>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</si>
  <si>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</si>
  <si>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</si>
  <si>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</si>
  <si>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</si>
  <si>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</si>
  <si>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</si>
  <si>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</si>
  <si>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</si>
  <si>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</si>
  <si>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</si>
  <si>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</si>
  <si>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</si>
  <si>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</si>
  <si>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</si>
  <si>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</si>
  <si>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</si>
  <si>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</si>
  <si>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</si>
  <si>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</si>
  <si>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</si>
  <si>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</si>
  <si>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</si>
  <si>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</si>
  <si>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</si>
  <si>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</si>
  <si>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</si>
  <si>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</si>
  <si>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</si>
  <si>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</si>
  <si>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</si>
  <si>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</si>
  <si>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</si>
  <si>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</si>
  <si>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</si>
  <si>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</si>
  <si>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</si>
  <si>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</si>
  <si>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</si>
  <si>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</si>
  <si>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</si>
  <si>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</si>
  <si>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</si>
  <si>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</si>
  <si>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</si>
  <si>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</si>
  <si>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</si>
  <si>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</si>
  <si>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</si>
  <si>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</si>
  <si>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</si>
  <si>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</si>
  <si>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</si>
  <si>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</si>
  <si>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</si>
  <si>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</si>
  <si>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</si>
  <si>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</si>
  <si>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</si>
  <si>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</si>
  <si>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</si>
  <si>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</si>
  <si>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</si>
  <si>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</si>
  <si>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</si>
  <si>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</si>
  <si>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</si>
  <si>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</si>
  <si>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</si>
  <si>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</si>
  <si>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</si>
  <si>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</si>
  <si>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</si>
  <si>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</si>
  <si>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</si>
  <si>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</si>
  <si>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</si>
  <si>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</si>
  <si>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</si>
  <si>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</si>
  <si>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</si>
  <si>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</si>
  <si>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</si>
  <si>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</si>
  <si>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</si>
  <si>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</si>
  <si>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</si>
  <si>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</si>
  <si>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</si>
  <si>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</si>
  <si>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</si>
  <si>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</si>
  <si>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</si>
  <si>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</si>
  <si>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</si>
  <si>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</si>
  <si>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</si>
  <si>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</si>
  <si>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</si>
  <si>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</si>
  <si>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</si>
  <si>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</si>
  <si>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</si>
  <si>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</si>
  <si>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</si>
  <si>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</si>
  <si>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</si>
  <si>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</si>
  <si>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</si>
  <si>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</si>
  <si>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</si>
  <si>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</si>
  <si>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</si>
  <si>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</si>
  <si>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</si>
  <si>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</si>
  <si>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</si>
  <si>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</si>
  <si>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</si>
  <si>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</si>
  <si>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</si>
  <si>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</si>
  <si>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</si>
  <si>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</si>
  <si>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</si>
  <si>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</si>
  <si>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</si>
  <si>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</si>
  <si>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</si>
  <si>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</si>
  <si>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</si>
  <si>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</si>
  <si>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</si>
  <si>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</si>
  <si>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</si>
  <si>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</si>
  <si>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</si>
  <si>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</si>
  <si>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</si>
  <si>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</si>
  <si>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</si>
  <si>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</si>
  <si>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</si>
  <si>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</si>
  <si>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</si>
  <si>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</si>
  <si>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</si>
  <si>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</si>
  <si>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</si>
  <si>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</si>
  <si>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</si>
  <si>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</si>
  <si>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</si>
  <si>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</si>
  <si>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</si>
  <si>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</si>
  <si>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</si>
  <si>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</si>
  <si>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</si>
  <si>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</si>
  <si>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</si>
  <si>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</si>
  <si>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</si>
  <si>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</si>
  <si>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</si>
  <si>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</si>
  <si>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</si>
  <si>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</si>
  <si>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</si>
  <si>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</si>
  <si>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</si>
  <si>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</si>
  <si>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</si>
  <si>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</si>
  <si>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</si>
  <si>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</si>
  <si>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</si>
  <si>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</si>
  <si>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</si>
  <si>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</si>
  <si>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</si>
  <si>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</si>
  <si>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</si>
  <si>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</si>
  <si>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</si>
  <si>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</si>
  <si>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</si>
  <si>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</si>
  <si>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</si>
  <si>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</si>
  <si>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</si>
  <si>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</si>
  <si>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</si>
  <si>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</si>
  <si>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</si>
  <si>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</si>
  <si>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</si>
  <si>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</si>
  <si>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</si>
  <si>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</si>
  <si>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</si>
  <si>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</si>
  <si>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</si>
  <si>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</si>
  <si>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</si>
  <si>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</si>
  <si>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</si>
  <si>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</si>
  <si>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</si>
  <si>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</si>
  <si>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</si>
  <si>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</si>
  <si>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</si>
  <si>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</si>
  <si>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</si>
  <si>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</si>
  <si>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</si>
  <si>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</si>
  <si>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</si>
  <si>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</si>
  <si>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</si>
  <si>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</si>
  <si>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</si>
  <si>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</si>
  <si>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</si>
  <si>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</si>
  <si>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</si>
  <si>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</si>
  <si>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</si>
  <si>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</si>
  <si>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</si>
  <si>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</si>
  <si>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</si>
  <si>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</si>
  <si>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</si>
  <si>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</si>
  <si>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</si>
  <si>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</si>
  <si>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</si>
  <si>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</si>
  <si>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</si>
  <si>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</si>
  <si>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</si>
  <si>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</si>
  <si>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</si>
  <si>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</si>
  <si>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</si>
  <si>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</si>
  <si>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</si>
  <si>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</si>
  <si>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</si>
  <si>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</si>
  <si>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</si>
  <si>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</si>
  <si>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</si>
  <si>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</si>
  <si>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</si>
  <si>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</si>
  <si>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</si>
  <si>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</si>
  <si>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</si>
  <si>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</si>
  <si>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</si>
  <si>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</si>
  <si>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</si>
  <si>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</si>
  <si>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</si>
  <si>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</si>
  <si>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</si>
  <si>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</si>
  <si>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</si>
  <si>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</si>
  <si>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</si>
  <si>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</si>
  <si>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</si>
  <si>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</si>
  <si>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</si>
  <si>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</si>
  <si>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</si>
  <si>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</si>
  <si>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</si>
  <si>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</si>
  <si>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</si>
  <si>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</si>
  <si>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</si>
  <si>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</si>
  <si>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</si>
  <si>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</si>
  <si>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</si>
  <si>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</si>
  <si>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</si>
  <si>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</si>
  <si>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</si>
  <si>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</si>
  <si>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</si>
  <si>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</si>
  <si>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</si>
  <si>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</si>
  <si>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</si>
  <si>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</si>
  <si>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</si>
  <si>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</si>
  <si>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</si>
  <si>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</si>
  <si>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</si>
  <si>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</si>
  <si>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</si>
  <si>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</si>
  <si>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</si>
  <si>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</si>
  <si>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</si>
  <si>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</si>
  <si>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</si>
  <si>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</si>
  <si>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</si>
  <si>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</si>
  <si>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</si>
  <si>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</si>
  <si>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</si>
  <si>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</si>
  <si>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</si>
  <si>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</si>
  <si>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</si>
  <si>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</si>
  <si>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</si>
  <si>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</si>
  <si>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</si>
  <si>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</si>
  <si>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</si>
  <si>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</si>
  <si>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</si>
  <si>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</si>
  <si>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</si>
  <si>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</si>
  <si>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</si>
  <si>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</si>
  <si>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</si>
  <si>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</si>
  <si>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</si>
  <si>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</si>
  <si>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</si>
  <si>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</si>
  <si>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</si>
  <si>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</si>
  <si>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</si>
  <si>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</si>
  <si>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</si>
  <si>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</si>
  <si>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</si>
  <si>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</si>
  <si>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</si>
  <si>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</si>
  <si>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</si>
  <si>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</si>
  <si>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</si>
  <si>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</si>
  <si>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</si>
  <si>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</si>
  <si>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</si>
  <si>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</si>
  <si>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</si>
  <si>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</si>
  <si>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</si>
  <si>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</si>
  <si>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</si>
  <si>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</si>
  <si>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</si>
  <si>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</si>
  <si>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</si>
  <si>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</si>
  <si>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</si>
  <si>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</si>
  <si>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</si>
  <si>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</si>
  <si>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</si>
  <si>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</si>
  <si>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</si>
  <si>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</si>
  <si>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</si>
  <si>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</si>
  <si>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</si>
  <si>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</si>
  <si>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</si>
  <si>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</si>
  <si>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</si>
  <si>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</si>
  <si>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</si>
  <si>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</si>
  <si>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</si>
  <si>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</si>
  <si>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</si>
  <si>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</si>
  <si>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</si>
  <si>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</si>
  <si>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</si>
  <si>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</si>
  <si>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</si>
  <si>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</si>
  <si>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</si>
  <si>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</si>
  <si>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</si>
  <si>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</si>
  <si>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</si>
  <si>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</si>
  <si>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</si>
  <si>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</si>
  <si>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</si>
  <si>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</si>
  <si>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</si>
  <si>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</si>
  <si>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</si>
  <si>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</si>
  <si>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</si>
  <si>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</si>
  <si>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</si>
  <si>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</si>
  <si>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</si>
  <si>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</si>
  <si>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</si>
  <si>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</si>
  <si>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</si>
  <si>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</si>
  <si>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</si>
  <si>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</si>
  <si>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</si>
  <si>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</si>
  <si>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</si>
  <si>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</si>
  <si>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</si>
  <si>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</si>
  <si>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</si>
  <si>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</si>
  <si>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</si>
  <si>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</si>
  <si>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</si>
  <si>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</si>
  <si>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</si>
  <si>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</si>
  <si>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</si>
  <si>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</si>
  <si>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</si>
  <si>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</si>
  <si>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</si>
  <si>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</si>
  <si>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</si>
  <si>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</si>
  <si>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</si>
  <si>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</si>
  <si>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</si>
  <si>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</si>
  <si>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</si>
  <si>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</si>
  <si>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</si>
  <si>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</si>
  <si>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</si>
  <si>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</si>
  <si>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</si>
  <si>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</si>
  <si>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</si>
  <si>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</si>
  <si>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</si>
  <si>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</si>
  <si>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</si>
  <si>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</si>
  <si>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</si>
  <si>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</si>
  <si>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</si>
  <si>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</si>
  <si>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</si>
  <si>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</si>
  <si>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</si>
  <si>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</si>
  <si>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</si>
  <si>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</si>
  <si>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</si>
  <si>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</si>
  <si>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</si>
  <si>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</si>
  <si>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</si>
  <si>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</si>
  <si>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</si>
  <si>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</si>
  <si>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</si>
  <si>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</si>
  <si>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</si>
  <si>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</si>
  <si>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</si>
  <si>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</si>
  <si>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</si>
  <si>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</si>
  <si>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</si>
  <si>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</si>
  <si>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</si>
  <si>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</si>
  <si>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</si>
  <si>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</si>
  <si>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</si>
  <si>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</si>
  <si>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</si>
  <si>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</si>
  <si>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</si>
  <si>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</si>
  <si>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</si>
  <si>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</si>
  <si>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</si>
  <si>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</si>
  <si>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</si>
  <si>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</si>
  <si>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</si>
  <si>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</si>
  <si>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</si>
  <si>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</si>
  <si>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</si>
  <si>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</si>
  <si>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</si>
  <si>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</si>
  <si>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</si>
  <si>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</si>
  <si>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</si>
  <si>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</si>
  <si>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</si>
  <si>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</si>
  <si>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</si>
  <si>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</si>
  <si>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</si>
  <si>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</si>
  <si>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</si>
  <si>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</si>
  <si>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</si>
  <si>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</si>
  <si>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</si>
  <si>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</si>
  <si>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</si>
  <si>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</si>
  <si>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</si>
  <si>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</si>
  <si>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</si>
  <si>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</si>
  <si>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</si>
  <si>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</si>
  <si>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</si>
  <si>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</si>
  <si>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</si>
  <si>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</si>
  <si>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</si>
  <si>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</si>
  <si>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</si>
  <si>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</si>
  <si>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</si>
  <si>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</si>
  <si>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</si>
  <si>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</si>
  <si>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</si>
  <si>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</si>
  <si>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</si>
  <si>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</si>
  <si>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</si>
  <si>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</si>
  <si>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</si>
  <si>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</si>
  <si>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</si>
  <si>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</si>
  <si>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</si>
  <si>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</si>
  <si>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</si>
  <si>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</si>
  <si>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</si>
  <si>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</si>
  <si>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</si>
  <si>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</si>
  <si>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</si>
  <si>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</si>
  <si>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</si>
  <si>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</si>
  <si>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</si>
  <si>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</si>
  <si>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</si>
  <si>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</si>
  <si>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</si>
  <si>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</si>
  <si>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</si>
  <si>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</si>
  <si>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</si>
  <si>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</si>
  <si>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</si>
  <si>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</si>
  <si>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</si>
  <si>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</si>
  <si>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</si>
  <si>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</si>
  <si>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</si>
  <si>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</si>
  <si>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</si>
  <si>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</si>
  <si>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</si>
  <si>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</si>
  <si>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</si>
  <si>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</si>
  <si>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</si>
  <si>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</si>
  <si>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</si>
  <si>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</si>
  <si>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</si>
  <si>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</si>
  <si>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</si>
  <si>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</si>
  <si>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</si>
  <si>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</si>
  <si>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</si>
  <si>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</si>
  <si>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</si>
  <si>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</si>
  <si>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</si>
  <si>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</si>
  <si>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</si>
  <si>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</si>
  <si>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</si>
  <si>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</si>
  <si>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</si>
  <si>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</si>
  <si>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</si>
  <si>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</si>
  <si>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</si>
  <si>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</si>
  <si>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</si>
  <si>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</si>
  <si>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</si>
  <si>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</si>
  <si>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</si>
  <si>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</si>
  <si>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</si>
  <si>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</si>
  <si>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</si>
  <si>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</si>
  <si>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</si>
  <si>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</si>
  <si>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</si>
  <si>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</si>
  <si>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</si>
  <si>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</si>
  <si>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</si>
  <si>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</si>
  <si>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</si>
  <si>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</si>
  <si>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</si>
  <si>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</si>
  <si>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</si>
  <si>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</si>
  <si>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</si>
  <si>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</si>
  <si>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</si>
  <si>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</si>
  <si>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</si>
  <si>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</si>
  <si>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</si>
  <si>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</si>
  <si>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</si>
  <si>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</si>
  <si>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</si>
  <si>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</si>
  <si>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</si>
  <si>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</si>
  <si>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</si>
  <si>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</si>
  <si>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</si>
  <si>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</si>
  <si>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</si>
  <si>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</si>
  <si>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</si>
  <si>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</si>
  <si>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</si>
  <si>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</si>
  <si>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</si>
  <si>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</si>
  <si>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</si>
  <si>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</si>
  <si>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</si>
  <si>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</si>
  <si>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</si>
  <si>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</si>
  <si>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</si>
  <si>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</si>
  <si>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</si>
  <si>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</si>
  <si>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</si>
  <si>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</si>
  <si>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</si>
  <si>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</si>
  <si>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</si>
  <si>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</si>
  <si>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</si>
  <si>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</si>
  <si>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</si>
  <si>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</si>
  <si>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</si>
  <si>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</si>
  <si>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</si>
  <si>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</si>
  <si>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</si>
  <si>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</si>
  <si>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</si>
  <si>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</si>
  <si>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</si>
  <si>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</si>
  <si>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</si>
  <si>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</si>
  <si>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</si>
  <si>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</si>
  <si>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</si>
  <si>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</si>
  <si>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</si>
  <si>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</si>
  <si>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</si>
  <si>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</si>
  <si>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</si>
  <si>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</si>
  <si>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</si>
  <si>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</si>
  <si>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</si>
  <si>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</si>
  <si>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</si>
  <si>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</si>
  <si>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</si>
  <si>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</si>
  <si>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</si>
  <si>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</si>
  <si>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</si>
  <si>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</si>
  <si>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</si>
  <si>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</si>
  <si>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</si>
  <si>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</si>
  <si>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</si>
  <si>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</si>
  <si>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</si>
  <si>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</si>
  <si>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</si>
  <si>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</si>
  <si>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</si>
  <si>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</si>
  <si>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</si>
  <si>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</si>
  <si>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</si>
  <si>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</si>
  <si>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</si>
  <si>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</si>
  <si>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</si>
  <si>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</si>
  <si>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</si>
  <si>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</si>
  <si>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</si>
  <si>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</si>
  <si>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</si>
  <si>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</si>
  <si>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</si>
  <si>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</si>
  <si>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</si>
  <si>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</si>
  <si>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</si>
  <si>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</si>
  <si>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</si>
  <si>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</si>
  <si>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</si>
  <si>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</si>
  <si>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</si>
  <si>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</si>
  <si>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</si>
  <si>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</si>
  <si>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</si>
  <si>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</si>
  <si>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</si>
  <si>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</si>
  <si>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</si>
  <si>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</si>
  <si>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</si>
  <si>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</si>
  <si>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</si>
  <si>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</si>
  <si>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</si>
  <si>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</si>
  <si>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</si>
  <si>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</si>
  <si>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</si>
  <si>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</si>
  <si>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</si>
  <si>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</si>
  <si>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</si>
  <si>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</si>
  <si>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</si>
  <si>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</si>
  <si>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</si>
  <si>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</si>
  <si>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</si>
  <si>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</si>
  <si>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</si>
  <si>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</si>
  <si>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</si>
  <si>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</si>
  <si>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</si>
  <si>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</si>
  <si>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</si>
  <si>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</si>
  <si>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</si>
  <si>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</si>
  <si>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</si>
  <si>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</si>
  <si>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</si>
  <si>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</si>
  <si>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</si>
  <si>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</si>
  <si>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</si>
  <si>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</si>
  <si>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</si>
  <si>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</si>
  <si>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</si>
  <si>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</si>
  <si>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</si>
  <si>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</si>
  <si>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</si>
  <si>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</si>
  <si>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</si>
  <si>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</si>
  <si>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</si>
  <si>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</si>
  <si>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</si>
  <si>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</si>
  <si>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</si>
  <si>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</si>
  <si>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</si>
  <si>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</si>
  <si>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</si>
  <si>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</si>
  <si>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</si>
  <si>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</si>
  <si>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</si>
  <si>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</si>
  <si>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</si>
  <si>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</si>
  <si>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</si>
  <si>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</si>
  <si>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</si>
  <si>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</si>
  <si>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</si>
  <si>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</si>
  <si>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</si>
  <si>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</si>
  <si>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</si>
  <si>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</si>
  <si>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</si>
  <si>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</si>
  <si>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</si>
  <si>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</si>
  <si>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</si>
  <si>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</si>
  <si>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</si>
  <si>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</si>
  <si>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</si>
  <si>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</si>
  <si>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</si>
  <si>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</si>
  <si>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</si>
  <si>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</si>
  <si>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</si>
  <si>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</si>
  <si>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</si>
  <si>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</si>
  <si>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</si>
  <si>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</si>
  <si>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</si>
  <si>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</si>
  <si>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</si>
  <si>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</si>
  <si>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</si>
  <si>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</si>
  <si>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</si>
  <si>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</si>
  <si>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</si>
  <si>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</si>
  <si>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</si>
  <si>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</si>
  <si>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</si>
  <si>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</si>
  <si>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</si>
  <si>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</si>
  <si>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</si>
  <si>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</si>
  <si>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</si>
  <si>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</si>
  <si>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</si>
  <si>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</si>
  <si>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</si>
  <si>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</si>
  <si>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</si>
  <si>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</si>
  <si>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</si>
  <si>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</si>
  <si>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</si>
  <si>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</si>
  <si>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</si>
  <si>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</si>
  <si>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</si>
  <si>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</si>
  <si>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</si>
  <si>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</si>
  <si>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</si>
  <si>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</si>
  <si>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</si>
  <si>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</si>
  <si>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</si>
  <si>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</si>
  <si>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</si>
  <si>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</si>
  <si>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</si>
  <si>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</si>
  <si>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</si>
  <si>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</si>
  <si>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</si>
  <si>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</si>
  <si>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</si>
  <si>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</si>
  <si>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</si>
  <si>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</si>
  <si>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</si>
  <si>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</si>
  <si>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</si>
  <si>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</si>
  <si>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</si>
  <si>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</si>
  <si>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</si>
  <si>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</si>
  <si>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</si>
  <si>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</si>
  <si>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</si>
  <si>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</si>
  <si>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</si>
  <si>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</si>
  <si>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</si>
  <si>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</si>
  <si>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</si>
  <si>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</si>
  <si>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</si>
  <si>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</si>
  <si>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</si>
  <si>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</si>
  <si>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</si>
  <si>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</si>
  <si>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</si>
  <si>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</si>
  <si>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</si>
  <si>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</si>
  <si>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</si>
  <si>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</si>
  <si>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</si>
  <si>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</si>
  <si>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</si>
  <si>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</si>
  <si>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</si>
  <si>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</si>
  <si>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</si>
  <si>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</si>
  <si>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</si>
  <si>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</si>
  <si>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</si>
  <si>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</si>
  <si>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</si>
  <si>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</si>
  <si>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</si>
  <si>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</si>
  <si>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</si>
  <si>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</si>
  <si>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</si>
  <si>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</si>
  <si>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</si>
  <si>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</si>
  <si>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</si>
  <si>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</si>
  <si>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</si>
  <si>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</si>
  <si>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</si>
  <si>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</si>
  <si>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</si>
  <si>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</si>
  <si>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</si>
  <si>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</si>
  <si>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</si>
  <si>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</si>
  <si>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</si>
  <si>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</si>
  <si>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</si>
  <si>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</si>
  <si>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</si>
  <si>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</si>
  <si>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</si>
  <si>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</si>
  <si>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</si>
  <si>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</si>
  <si>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</si>
  <si>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</si>
  <si>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</si>
  <si>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</si>
  <si>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</si>
  <si>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</si>
  <si>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</si>
  <si>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</si>
  <si>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</si>
  <si>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</si>
  <si>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</si>
  <si>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</si>
  <si>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</si>
  <si>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</si>
  <si>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</si>
  <si>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</si>
  <si>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</si>
  <si>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</si>
  <si>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</si>
  <si>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</si>
  <si>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</si>
  <si>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</si>
  <si>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</si>
  <si>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</si>
  <si>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</si>
  <si>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</si>
  <si>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</si>
  <si>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</si>
  <si>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</si>
  <si>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</si>
  <si>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</si>
  <si>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</si>
  <si>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</si>
  <si>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</si>
  <si>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</si>
  <si>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</si>
  <si>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</si>
  <si>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</si>
  <si>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</si>
  <si>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</si>
  <si>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</si>
  <si>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</si>
  <si>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</si>
  <si>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</si>
  <si>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</si>
  <si>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</si>
  <si>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</si>
  <si>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</si>
  <si>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</si>
  <si>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</si>
  <si>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</si>
  <si>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</si>
  <si>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</si>
  <si>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</si>
  <si>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</si>
  <si>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</si>
  <si>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</si>
  <si>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</si>
  <si>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</si>
  <si>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</si>
  <si>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</si>
  <si>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</si>
  <si>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</si>
  <si>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</si>
  <si>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</si>
  <si>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</si>
  <si>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</si>
  <si>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</si>
  <si>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</si>
  <si>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</si>
  <si>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</si>
  <si>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</si>
  <si>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</si>
  <si>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</si>
  <si>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</si>
  <si>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</si>
  <si>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</si>
  <si>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</si>
  <si>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</si>
  <si>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</si>
  <si>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</si>
  <si>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</si>
  <si>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</si>
  <si>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</si>
  <si>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</si>
  <si>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</si>
  <si>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</si>
  <si>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</si>
  <si>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</si>
  <si>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</si>
  <si>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</si>
  <si>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</si>
  <si>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</si>
  <si>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</si>
  <si>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</si>
  <si>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</si>
  <si>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</si>
  <si>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</si>
  <si>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</si>
  <si>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</si>
  <si>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</si>
  <si>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</si>
  <si>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</si>
  <si>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</si>
  <si>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</si>
  <si>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</si>
  <si>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</si>
  <si>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</si>
  <si>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</si>
  <si>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</si>
  <si>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</si>
  <si>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</si>
  <si>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</si>
  <si>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</si>
  <si>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</si>
  <si>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</si>
  <si>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</si>
  <si>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</si>
  <si>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</si>
  <si>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</si>
  <si>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</si>
  <si>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</si>
  <si>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</si>
  <si>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</si>
  <si>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</si>
  <si>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</si>
  <si>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</si>
  <si>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</si>
  <si>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</si>
  <si>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</si>
  <si>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</si>
  <si>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</si>
  <si>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</si>
  <si>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</si>
  <si>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</si>
  <si>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</si>
  <si>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</si>
  <si>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</si>
  <si>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</si>
  <si>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</si>
  <si>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</si>
  <si>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</si>
  <si>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</si>
  <si>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</si>
  <si>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</si>
  <si>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</si>
  <si>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</si>
  <si>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</si>
  <si>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</si>
  <si>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</si>
  <si>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</si>
  <si>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</si>
  <si>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</si>
  <si>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</si>
  <si>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</si>
  <si>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</si>
  <si>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</si>
  <si>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</si>
  <si>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</si>
  <si>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</si>
  <si>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</si>
  <si>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</si>
  <si>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</si>
  <si>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</si>
  <si>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</si>
  <si>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</si>
  <si>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</si>
  <si>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</si>
  <si>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</si>
  <si>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</si>
  <si>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</si>
  <si>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</si>
  <si>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</si>
  <si>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</si>
  <si>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</si>
  <si>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</si>
  <si>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</si>
  <si>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</si>
  <si>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</si>
  <si>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</si>
  <si>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</si>
  <si>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</si>
  <si>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</si>
  <si>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</si>
  <si>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</si>
  <si>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</si>
  <si>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</si>
  <si>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</si>
  <si>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</si>
  <si>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</si>
  <si>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</si>
  <si>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</si>
  <si>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</si>
  <si>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</si>
  <si>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</si>
  <si>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</si>
  <si>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</si>
  <si>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</si>
  <si>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</si>
  <si>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</si>
  <si>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</si>
  <si>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</si>
  <si>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</si>
  <si>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</si>
  <si>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</si>
  <si>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</si>
  <si>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</si>
  <si>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</si>
  <si>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</si>
  <si>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</si>
  <si>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</si>
  <si>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</si>
  <si>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</si>
  <si>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</si>
  <si>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</si>
  <si>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</si>
  <si>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</si>
  <si>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</si>
  <si>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</si>
  <si>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</si>
  <si>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</si>
  <si>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</si>
  <si>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</si>
  <si>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</si>
  <si>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</si>
  <si>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</si>
  <si>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</si>
  <si>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</si>
  <si>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</si>
  <si>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</si>
  <si>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</si>
  <si>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</si>
  <si>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</si>
  <si>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</si>
  <si>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</si>
  <si>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</si>
  <si>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</si>
  <si>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</si>
  <si>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</si>
  <si>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</si>
  <si>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</si>
  <si>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</si>
  <si>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</si>
  <si>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</si>
  <si>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</si>
  <si>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</si>
  <si>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</si>
  <si>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</si>
  <si>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</si>
  <si>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</si>
  <si>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</si>
  <si>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</si>
  <si>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</si>
  <si>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</si>
  <si>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</si>
  <si>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</si>
  <si>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</si>
  <si>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</si>
  <si>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</si>
  <si>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</si>
  <si>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</si>
  <si>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</si>
  <si>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</si>
  <si>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</si>
  <si>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</si>
  <si>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</si>
  <si>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</si>
  <si>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</si>
  <si>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</si>
  <si>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</si>
  <si>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</si>
  <si>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</si>
  <si>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</si>
  <si>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</si>
  <si>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</si>
  <si>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</si>
  <si>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</si>
  <si>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</si>
  <si>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</si>
  <si>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</si>
  <si>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</si>
  <si>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</si>
  <si>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</si>
  <si>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</si>
  <si>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</si>
  <si>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</si>
  <si>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</si>
  <si>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</si>
  <si>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</si>
  <si>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</si>
  <si>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</si>
  <si>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</si>
  <si>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</si>
  <si>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</si>
  <si>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</si>
  <si>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</si>
  <si>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</si>
  <si>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</si>
  <si>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</si>
  <si>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</si>
  <si>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</si>
  <si>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</si>
  <si>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</si>
  <si>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</si>
  <si>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</si>
  <si>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</si>
  <si>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</si>
  <si>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</si>
  <si>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</si>
  <si>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</si>
  <si>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</si>
  <si>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</si>
  <si>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</si>
  <si>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</si>
  <si>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</si>
  <si>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</si>
  <si>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</si>
  <si>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</si>
  <si>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</si>
  <si>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</si>
  <si>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</si>
  <si>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</si>
  <si>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</si>
  <si>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</si>
  <si>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</si>
  <si>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</si>
  <si>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</si>
  <si>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</si>
  <si>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</si>
  <si>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</si>
  <si>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</si>
  <si>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</si>
  <si>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</si>
  <si>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</si>
  <si>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</si>
  <si>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</si>
  <si>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</si>
  <si>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</si>
  <si>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</si>
  <si>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</si>
  <si>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</si>
  <si>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</si>
  <si>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</si>
  <si>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</si>
  <si>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</si>
  <si>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</si>
  <si>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</si>
  <si>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</si>
  <si>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</si>
  <si>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</si>
  <si>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</si>
  <si>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</si>
  <si>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</si>
  <si>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</si>
  <si>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</si>
  <si>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</si>
  <si>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</si>
  <si>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</si>
  <si>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</si>
  <si>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</si>
  <si>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</si>
  <si>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</si>
  <si>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</si>
  <si>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</si>
  <si>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</si>
  <si>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</si>
  <si>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</si>
  <si>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</si>
  <si>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</si>
  <si>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</si>
  <si>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</si>
  <si>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</si>
  <si>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</si>
  <si>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</si>
  <si>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</si>
  <si>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</si>
  <si>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</si>
  <si>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</si>
  <si>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</si>
  <si>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</si>
  <si>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</si>
  <si>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</si>
  <si>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</si>
  <si>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</si>
  <si>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</si>
  <si>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</si>
  <si>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</si>
  <si>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</si>
  <si>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</si>
  <si>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</si>
  <si>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</si>
  <si>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</si>
  <si>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</si>
  <si>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</si>
  <si>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</si>
  <si>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</si>
  <si>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</si>
  <si>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</si>
  <si>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</si>
  <si>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</si>
  <si>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</si>
  <si>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</si>
  <si>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</si>
  <si>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</si>
  <si>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</si>
  <si>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</si>
  <si>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</si>
  <si>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</si>
  <si>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</si>
  <si>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</si>
  <si>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</si>
  <si>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</si>
  <si>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</si>
  <si>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</si>
  <si>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</si>
  <si>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</si>
  <si>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</si>
  <si>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</si>
  <si>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</si>
  <si>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</si>
  <si>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</si>
  <si>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</si>
  <si>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</si>
  <si>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</si>
  <si>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</si>
  <si>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</si>
  <si>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</si>
  <si>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</si>
  <si>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</si>
  <si>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</si>
  <si>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</si>
  <si>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</si>
  <si>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</si>
  <si>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</si>
  <si>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</si>
  <si>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</si>
  <si>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</si>
  <si>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</si>
  <si>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</si>
  <si>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</si>
  <si>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</si>
  <si>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</si>
  <si>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</si>
  <si>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</si>
  <si>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</si>
  <si>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</si>
  <si>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</si>
  <si>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</si>
  <si>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</si>
  <si>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</si>
  <si>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</si>
  <si>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</si>
  <si>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</si>
  <si>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</si>
  <si>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</si>
  <si>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</si>
  <si>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</si>
  <si>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</si>
  <si>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</si>
  <si>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</si>
  <si>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</si>
  <si>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</si>
  <si>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</si>
  <si>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</si>
  <si>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</si>
  <si>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</si>
  <si>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</si>
  <si>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</si>
  <si>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</si>
  <si>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</si>
  <si>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</si>
  <si>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</si>
  <si>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</si>
  <si>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</si>
  <si>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</si>
  <si>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</si>
  <si>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</si>
  <si>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</si>
  <si>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</si>
  <si>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</si>
  <si>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</si>
  <si>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</si>
  <si>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</si>
  <si>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</si>
  <si>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</si>
  <si>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</si>
  <si>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</si>
  <si>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</si>
  <si>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</si>
  <si>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</si>
  <si>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</si>
  <si>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</si>
  <si>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</si>
  <si>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</si>
  <si>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</si>
  <si>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</si>
  <si>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</si>
  <si>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</si>
  <si>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</si>
  <si>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</si>
  <si>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</si>
  <si>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</si>
  <si>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</si>
  <si>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</si>
  <si>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</si>
  <si>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</si>
  <si>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</si>
  <si>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</si>
  <si>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</si>
  <si>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</si>
  <si>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</si>
  <si>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</si>
  <si>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</si>
  <si>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</si>
  <si>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</si>
  <si>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</si>
  <si>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</si>
  <si>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</si>
  <si>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</si>
  <si>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</si>
  <si>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</si>
  <si>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</si>
  <si>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</si>
  <si>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</si>
  <si>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</si>
  <si>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</si>
  <si>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</si>
  <si>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</si>
  <si>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</si>
  <si>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</si>
  <si>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</si>
  <si>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</si>
  <si>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</si>
  <si>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</si>
  <si>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</si>
  <si>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</si>
  <si>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</si>
  <si>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</si>
  <si>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</si>
  <si>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</si>
  <si>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</si>
  <si>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</si>
  <si>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</si>
  <si>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</si>
  <si>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</si>
  <si>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</si>
  <si>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</si>
  <si>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</si>
  <si>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</si>
  <si>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</si>
  <si>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</si>
  <si>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</si>
  <si>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</si>
  <si>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</si>
  <si>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</si>
  <si>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</si>
  <si>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</si>
  <si>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</si>
  <si>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</si>
  <si>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</si>
  <si>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</si>
  <si>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</si>
  <si>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</si>
  <si>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</si>
  <si>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</si>
  <si>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</si>
  <si>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</si>
  <si>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</si>
  <si>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</si>
  <si>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</si>
  <si>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</si>
  <si>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</si>
  <si>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</si>
  <si>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</si>
  <si>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</si>
  <si>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</si>
  <si>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</si>
  <si>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</si>
  <si>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</si>
  <si>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</si>
  <si>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</si>
  <si>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</si>
  <si>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</si>
  <si>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</si>
  <si>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</si>
  <si>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</si>
  <si>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</si>
  <si>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</si>
  <si>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</si>
  <si>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</si>
  <si>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</si>
  <si>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</si>
  <si>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</si>
  <si>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</si>
  <si>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</si>
  <si>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</si>
  <si>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</si>
  <si>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</si>
  <si>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</si>
  <si>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</si>
  <si>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</si>
  <si>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</si>
  <si>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</si>
  <si>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</si>
  <si>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</si>
  <si>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</si>
  <si>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</si>
  <si>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</si>
  <si>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</si>
  <si>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</si>
  <si>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</si>
  <si>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</si>
  <si>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</si>
  <si>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</si>
  <si>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</si>
  <si>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</si>
  <si>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</si>
  <si>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</si>
  <si>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</si>
  <si>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</si>
  <si>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</si>
  <si>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</si>
  <si>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</si>
  <si>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</si>
  <si>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</si>
  <si>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</si>
  <si>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</si>
  <si>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</si>
  <si>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</si>
  <si>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</si>
  <si>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</si>
  <si>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</si>
  <si>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</si>
  <si>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</si>
  <si>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</si>
  <si>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</si>
  <si>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</si>
  <si>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</si>
  <si>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</si>
  <si>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</si>
  <si>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</si>
  <si>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</si>
  <si>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</si>
  <si>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</si>
  <si>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</si>
  <si>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</si>
  <si>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</si>
  <si>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</si>
  <si>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</si>
  <si>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</si>
  <si>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</si>
  <si>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</si>
  <si>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</si>
  <si>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</si>
  <si>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</si>
  <si>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</si>
  <si>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</si>
  <si>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</si>
  <si>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</si>
  <si>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</si>
  <si>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</si>
  <si>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</si>
  <si>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</si>
  <si>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</si>
  <si>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</si>
  <si>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</si>
  <si>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</si>
  <si>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</si>
  <si>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</si>
  <si>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</si>
  <si>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</si>
  <si>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</si>
  <si>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</si>
  <si>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</si>
  <si>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</si>
  <si>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</si>
  <si>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</si>
  <si>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</si>
  <si>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</si>
  <si>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</si>
  <si>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</si>
  <si>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</si>
  <si>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</si>
  <si>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</si>
  <si>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</si>
  <si>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</si>
  <si>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</si>
  <si>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</si>
  <si>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</si>
  <si>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</si>
  <si>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</si>
  <si>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</si>
  <si>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</si>
  <si>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</si>
  <si>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</si>
  <si>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</si>
  <si>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</si>
  <si>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</si>
  <si>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</si>
  <si>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</si>
  <si>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</si>
  <si>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</si>
  <si>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</si>
  <si>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</si>
  <si>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</si>
  <si>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</si>
  <si>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</si>
  <si>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</si>
  <si>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</si>
  <si>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</si>
  <si>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</si>
  <si>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</si>
  <si>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</si>
  <si>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</si>
  <si>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</si>
  <si>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</si>
  <si>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</si>
  <si>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</si>
  <si>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</si>
  <si>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</si>
  <si>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</si>
  <si>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</si>
  <si>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</si>
  <si>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</si>
  <si>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</si>
  <si>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</si>
  <si>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</si>
  <si>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</si>
  <si>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</si>
  <si>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</si>
  <si>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</si>
  <si>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</si>
  <si>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</si>
  <si>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</si>
  <si>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</si>
  <si>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</si>
  <si>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</si>
  <si>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</si>
  <si>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</si>
  <si>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</si>
  <si>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</si>
  <si>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</si>
  <si>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</si>
  <si>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</si>
  <si>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</si>
  <si>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</si>
  <si>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</si>
  <si>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</si>
  <si>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</si>
  <si>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</si>
  <si>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</si>
  <si>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</si>
  <si>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</si>
  <si>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</si>
  <si>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</si>
  <si>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</si>
  <si>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</si>
  <si>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</si>
  <si>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</si>
  <si>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</si>
  <si>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</si>
  <si>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</si>
  <si>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</si>
  <si>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</si>
  <si>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</si>
  <si>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</si>
  <si>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</si>
  <si>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</si>
  <si>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</si>
  <si>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</si>
  <si>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</si>
  <si>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</si>
  <si>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</si>
  <si>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</si>
  <si>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</si>
  <si>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</si>
  <si>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</si>
  <si>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</si>
  <si>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</si>
  <si>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</si>
  <si>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</si>
  <si>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</si>
  <si>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</si>
  <si>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</si>
  <si>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</si>
  <si>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</si>
  <si>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</si>
  <si>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</si>
  <si>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</si>
  <si>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</si>
  <si>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</si>
  <si>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</si>
  <si>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</si>
  <si>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</si>
  <si>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</si>
  <si>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</si>
  <si>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</si>
  <si>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</si>
  <si>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</si>
  <si>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</si>
  <si>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</si>
  <si>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</si>
  <si>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</si>
  <si>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</si>
  <si>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</si>
  <si>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</si>
  <si>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</si>
  <si>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</si>
  <si>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</si>
  <si>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</si>
  <si>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</si>
  <si>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</si>
  <si>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</si>
  <si>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</si>
  <si>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</si>
  <si>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</si>
  <si>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</si>
  <si>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</si>
  <si>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</si>
  <si>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</si>
  <si>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</si>
  <si>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</si>
  <si>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</si>
  <si>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</si>
  <si>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</si>
  <si>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</si>
  <si>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</si>
  <si>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</si>
  <si>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</si>
  <si>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</si>
  <si>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</si>
  <si>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</si>
  <si>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</si>
  <si>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</si>
  <si>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</si>
  <si>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</si>
  <si>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</si>
  <si>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</si>
  <si>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</si>
  <si>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</si>
  <si>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</si>
  <si>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</si>
  <si>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</si>
  <si>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</si>
  <si>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</si>
  <si>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</si>
  <si>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</si>
  <si>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</si>
  <si>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</si>
  <si>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</si>
  <si>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</si>
  <si>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</si>
  <si>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</si>
  <si>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</si>
  <si>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</si>
  <si>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</si>
  <si>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</si>
  <si>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</si>
  <si>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</si>
  <si>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</si>
  <si>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</si>
  <si>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</si>
  <si>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</si>
  <si>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</si>
  <si>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</si>
  <si>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</si>
  <si>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</si>
  <si>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</si>
  <si>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</si>
  <si>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</si>
  <si>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</si>
  <si>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</si>
  <si>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</si>
  <si>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</si>
  <si>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</si>
  <si>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</si>
  <si>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</si>
  <si>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</si>
  <si>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</si>
  <si>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</si>
  <si>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</si>
  <si>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</si>
  <si>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</si>
  <si>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</si>
  <si>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</si>
  <si>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</si>
  <si>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</si>
  <si>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</si>
  <si>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</si>
  <si>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</si>
  <si>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</si>
  <si>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</si>
  <si>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</si>
  <si>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</si>
  <si>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</si>
  <si>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</si>
  <si>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</si>
  <si>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</si>
  <si>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</si>
  <si>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</si>
  <si>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</si>
  <si>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</si>
  <si>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</si>
  <si>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</si>
  <si>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</si>
  <si>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</si>
  <si>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</si>
  <si>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</si>
  <si>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</si>
  <si>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</si>
  <si>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</si>
  <si>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</si>
  <si>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</si>
  <si>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</si>
  <si>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</si>
  <si>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</si>
  <si>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</si>
  <si>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</si>
  <si>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</si>
  <si>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</si>
  <si>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</si>
  <si>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</si>
  <si>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</si>
  <si>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</si>
  <si>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</si>
  <si>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</si>
  <si>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</si>
  <si>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</si>
  <si>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</si>
  <si>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</si>
  <si>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</si>
  <si>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</si>
  <si>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</si>
  <si>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</si>
  <si>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</si>
  <si>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</si>
  <si>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</si>
  <si>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</si>
  <si>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</si>
  <si>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</si>
  <si>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</si>
  <si>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</si>
  <si>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</si>
  <si>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</si>
  <si>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</si>
  <si>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</si>
  <si>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</si>
  <si>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</si>
  <si>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</si>
  <si>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</si>
  <si>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</si>
  <si>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</si>
  <si>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</si>
  <si>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</si>
  <si>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</si>
  <si>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</si>
  <si>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</si>
  <si>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</si>
  <si>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</si>
  <si>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</si>
  <si>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</si>
  <si>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</si>
  <si>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</si>
  <si>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</si>
  <si>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</si>
  <si>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</si>
  <si>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</si>
  <si>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</si>
  <si>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</si>
  <si>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</si>
  <si>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</si>
  <si>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</si>
  <si>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</si>
  <si>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</si>
  <si>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</si>
  <si>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</si>
  <si>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</si>
  <si>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</si>
  <si>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</si>
  <si>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</si>
  <si>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</si>
  <si>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</si>
  <si>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</si>
  <si>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</si>
  <si>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</si>
  <si>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</si>
  <si>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</si>
  <si>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</si>
  <si>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</si>
  <si>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</si>
  <si>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</si>
  <si>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</si>
  <si>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</si>
  <si>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</si>
  <si>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</si>
  <si>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</si>
  <si>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</si>
  <si>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</si>
  <si>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</si>
  <si>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</si>
  <si>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</si>
  <si>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</si>
  <si>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</si>
  <si>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</si>
  <si>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</si>
  <si>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</si>
  <si>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</si>
  <si>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</si>
  <si>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</si>
  <si>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</si>
  <si>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</si>
  <si>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</si>
  <si>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</si>
  <si>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</si>
  <si>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</si>
  <si>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</si>
  <si>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</si>
  <si>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</si>
  <si>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</si>
  <si>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</si>
  <si>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</si>
  <si>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</si>
  <si>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</si>
  <si>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</si>
  <si>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</si>
  <si>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</si>
  <si>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</si>
  <si>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</si>
  <si>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</si>
  <si>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</si>
  <si>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</si>
  <si>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</si>
  <si>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</si>
  <si>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</si>
  <si>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</si>
  <si>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</si>
  <si>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</si>
  <si>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</si>
  <si>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</si>
  <si>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</si>
  <si>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</si>
  <si>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</si>
  <si>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</si>
  <si>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</si>
  <si>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</si>
  <si>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</si>
  <si>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</si>
  <si>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</si>
  <si>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</si>
  <si>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</si>
  <si>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</si>
  <si>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</si>
  <si>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</si>
  <si>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</si>
  <si>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</si>
  <si>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</si>
  <si>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</si>
  <si>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</si>
  <si>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</si>
  <si>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</si>
  <si>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</si>
  <si>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</si>
  <si>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</si>
  <si>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</si>
  <si>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</si>
  <si>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</si>
  <si>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</si>
  <si>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</si>
  <si>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</si>
  <si>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</si>
  <si>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</si>
  <si>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</si>
  <si>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</si>
  <si>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</si>
  <si>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</si>
  <si>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</si>
  <si>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</si>
  <si>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</si>
  <si>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</si>
  <si>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</si>
  <si>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</si>
  <si>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</si>
  <si>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</si>
  <si>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</si>
  <si>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</si>
  <si>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</si>
  <si>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</si>
  <si>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</si>
  <si>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</si>
  <si>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</si>
  <si>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</si>
  <si>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</si>
  <si>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</si>
  <si>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</si>
  <si>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</si>
  <si>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</si>
  <si>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</si>
  <si>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</si>
  <si>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</si>
  <si>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</si>
  <si>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</si>
  <si>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</si>
  <si>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</si>
  <si>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</si>
  <si>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</si>
  <si>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</si>
  <si>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</si>
  <si>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</si>
  <si>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</si>
  <si>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</si>
  <si>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</si>
  <si>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</si>
  <si>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</si>
  <si>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</si>
  <si>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</si>
  <si>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</si>
  <si>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</si>
  <si>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</si>
  <si>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</si>
  <si>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</si>
  <si>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</si>
  <si>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</si>
  <si>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</si>
  <si>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</si>
  <si>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</si>
  <si>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</si>
  <si>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</si>
  <si>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</si>
  <si>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</si>
  <si>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</si>
  <si>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</si>
  <si>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</si>
  <si>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</si>
  <si>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</si>
  <si>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</si>
  <si>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</si>
  <si>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</si>
  <si>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</si>
  <si>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</si>
  <si>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</si>
  <si>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</si>
  <si>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</si>
  <si>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</si>
  <si>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</si>
  <si>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</si>
  <si>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</si>
  <si>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</si>
  <si>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</si>
  <si>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</si>
  <si>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</si>
  <si>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</si>
  <si>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</si>
  <si>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</si>
  <si>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</si>
  <si>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</si>
  <si>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</si>
  <si>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</si>
  <si>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</si>
  <si>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</si>
  <si>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</si>
  <si>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</si>
  <si>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</si>
  <si>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</si>
  <si>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</si>
  <si>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</si>
  <si>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</si>
  <si>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</si>
  <si>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</si>
  <si>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</si>
  <si>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</si>
  <si>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</si>
  <si>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</si>
  <si>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</si>
  <si>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</si>
  <si>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</si>
  <si>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</si>
  <si>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</si>
  <si>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</si>
  <si>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</si>
  <si>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</si>
  <si>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</si>
  <si>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</si>
  <si>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</si>
  <si>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</si>
  <si>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</si>
  <si>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</si>
  <si>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</si>
  <si>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</si>
  <si>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</si>
  <si>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</si>
  <si>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</si>
  <si>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</si>
  <si>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</si>
  <si>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</si>
  <si>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</si>
  <si>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</si>
  <si>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</si>
  <si>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</si>
  <si>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</si>
  <si>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</si>
  <si>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</si>
  <si>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</si>
  <si>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</si>
  <si>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</si>
  <si>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</si>
  <si>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</si>
  <si>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</si>
  <si>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</si>
  <si>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</si>
  <si>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</si>
  <si>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</si>
  <si>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</si>
  <si>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</si>
  <si>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</si>
  <si>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</si>
  <si>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</si>
  <si>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</si>
  <si>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</si>
  <si>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</si>
  <si>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</si>
  <si>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</si>
  <si>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</si>
  <si>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</si>
  <si>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</si>
  <si>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</si>
  <si>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</si>
  <si>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</si>
  <si>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</si>
  <si>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</si>
  <si>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</si>
  <si>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</si>
  <si>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</si>
  <si>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</si>
  <si>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</si>
  <si>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</si>
  <si>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</si>
  <si>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</si>
  <si>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</si>
  <si>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</si>
  <si>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</si>
  <si>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</si>
  <si>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</si>
  <si>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</si>
  <si>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</si>
  <si>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</si>
  <si>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</si>
  <si>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</si>
  <si>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</si>
  <si>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</si>
  <si>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</si>
  <si>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</si>
  <si>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</si>
  <si>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</si>
  <si>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</si>
  <si>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</si>
  <si>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</si>
  <si>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</si>
  <si>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</si>
  <si>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</si>
  <si>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</si>
  <si>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</si>
  <si>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</si>
  <si>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</si>
  <si>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</si>
  <si>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</si>
  <si>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</si>
  <si>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</si>
  <si>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</si>
  <si>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</si>
  <si>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</si>
  <si>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</si>
  <si>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</si>
  <si>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</si>
  <si>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</si>
  <si>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</si>
  <si>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</si>
  <si>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</si>
  <si>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</si>
  <si>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</si>
  <si>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</si>
  <si>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</si>
  <si>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</si>
  <si>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</si>
  <si>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</si>
  <si>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</si>
  <si>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</si>
  <si>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</si>
  <si>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</si>
  <si>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</si>
  <si>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</si>
  <si>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</si>
  <si>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</si>
  <si>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</si>
  <si>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</si>
  <si>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</si>
  <si>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</si>
  <si>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</si>
  <si>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</si>
  <si>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</si>
  <si>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</si>
  <si>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</si>
  <si>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</si>
  <si>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</si>
  <si>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</si>
  <si>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</si>
  <si>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</si>
  <si>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</si>
  <si>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</si>
  <si>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</si>
  <si>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</si>
  <si>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</si>
  <si>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</si>
  <si>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</si>
  <si>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</si>
  <si>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</si>
  <si>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</si>
  <si>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</si>
  <si>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</si>
  <si>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</si>
  <si>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</si>
  <si>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</si>
  <si>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</si>
  <si>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</si>
  <si>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</si>
  <si>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</si>
  <si>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</si>
  <si>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</si>
  <si>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</si>
  <si>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</si>
  <si>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</si>
  <si>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</si>
  <si>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</si>
  <si>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</si>
  <si>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</si>
  <si>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</si>
  <si>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</si>
  <si>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</si>
  <si>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</si>
  <si>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</si>
  <si>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</si>
  <si>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</si>
  <si>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</si>
  <si>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</si>
  <si>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</si>
  <si>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</si>
  <si>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</si>
  <si>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</si>
  <si>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</si>
  <si>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</si>
  <si>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</si>
  <si>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</si>
  <si>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</si>
  <si>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</si>
  <si>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</si>
  <si>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</si>
  <si>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</si>
  <si>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</si>
  <si>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</si>
  <si>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</si>
  <si>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</si>
  <si>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</si>
  <si>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</si>
  <si>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</si>
  <si>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</si>
  <si>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</si>
  <si>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</si>
  <si>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</si>
  <si>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</si>
  <si>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</si>
  <si>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</si>
  <si>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</si>
  <si>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</si>
  <si>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</si>
  <si>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</si>
  <si>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</si>
  <si>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</si>
  <si>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</si>
  <si>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</si>
  <si>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</si>
  <si>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</si>
  <si>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</si>
  <si>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</si>
  <si>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</si>
  <si>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</si>
  <si>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</si>
  <si>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</si>
  <si>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</si>
  <si>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</si>
  <si>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</si>
  <si>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</si>
  <si>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</si>
  <si>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</si>
  <si>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</si>
  <si>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</si>
  <si>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</si>
  <si>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</si>
  <si>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</si>
  <si>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</si>
  <si>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</si>
  <si>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</si>
  <si>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</si>
  <si>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</si>
  <si>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</si>
  <si>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</si>
  <si>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</si>
  <si>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</si>
  <si>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</si>
  <si>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</si>
  <si>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</si>
  <si>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</si>
  <si>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</si>
  <si>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</si>
  <si>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</si>
  <si>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</si>
  <si>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</si>
  <si>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</si>
  <si>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</si>
  <si>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</si>
  <si>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</si>
  <si>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</si>
  <si>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</si>
  <si>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</si>
  <si>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</si>
  <si>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</si>
  <si>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</si>
  <si>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</si>
  <si>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</si>
  <si>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</si>
  <si>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</si>
  <si>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</si>
  <si>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</si>
  <si>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</si>
  <si>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</si>
  <si>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</si>
  <si>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</si>
  <si>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</si>
  <si>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</si>
  <si>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</si>
  <si>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</si>
  <si>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</si>
  <si>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</si>
  <si>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</si>
  <si>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</si>
  <si>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</si>
  <si>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</si>
  <si>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</si>
  <si>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</si>
  <si>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</si>
  <si>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</si>
  <si>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</si>
  <si>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</si>
  <si>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</si>
  <si>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</si>
  <si>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</si>
  <si>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</si>
  <si>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</si>
  <si>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</si>
  <si>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</si>
  <si>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</si>
  <si>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</si>
  <si>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</si>
  <si>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</si>
  <si>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</si>
  <si>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</si>
  <si>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</si>
  <si>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</si>
  <si>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</si>
  <si>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</si>
  <si>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</si>
  <si>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</si>
  <si>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</si>
  <si>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</si>
  <si>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</si>
  <si>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</si>
  <si>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</si>
  <si>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</si>
  <si>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</si>
  <si>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</si>
  <si>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</si>
  <si>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</si>
  <si>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</si>
  <si>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</si>
  <si>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</si>
  <si>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</si>
  <si>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</si>
  <si>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</si>
  <si>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</si>
  <si>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</si>
  <si>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</si>
  <si>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</si>
  <si>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</si>
  <si>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</si>
  <si>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</si>
  <si>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</si>
  <si>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</si>
  <si>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</si>
  <si>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</si>
  <si>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</si>
  <si>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</si>
  <si>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</si>
  <si>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</si>
  <si>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</si>
  <si>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</si>
  <si>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</si>
  <si>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</si>
  <si>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</si>
  <si>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</si>
  <si>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</si>
  <si>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</si>
  <si>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</si>
  <si>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</si>
  <si>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</si>
  <si>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</si>
  <si>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</si>
  <si>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</si>
  <si>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</si>
  <si>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</si>
  <si>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</si>
  <si>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</si>
  <si>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</si>
  <si>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</si>
  <si>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</si>
  <si>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</si>
  <si>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</si>
  <si>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</si>
  <si>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</si>
  <si>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</si>
  <si>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</si>
  <si>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</si>
  <si>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</si>
  <si>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</si>
  <si>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</si>
  <si>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</si>
  <si>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</si>
  <si>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</si>
  <si>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</si>
  <si>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</si>
  <si>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</si>
  <si>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</si>
  <si>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</si>
  <si>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</si>
  <si>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</si>
  <si>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</si>
  <si>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</si>
  <si>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</si>
  <si>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</si>
  <si>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</si>
  <si>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</si>
  <si>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</si>
  <si>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</si>
  <si>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</si>
  <si>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</si>
  <si>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</si>
  <si>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</si>
  <si>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</si>
  <si>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</si>
  <si>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</si>
  <si>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</si>
  <si>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</si>
  <si>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</si>
  <si>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</si>
  <si>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</si>
  <si>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</si>
  <si>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</si>
  <si>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</si>
  <si>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</si>
  <si>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</si>
  <si>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</si>
  <si>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</si>
  <si>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</si>
  <si>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</si>
  <si>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</si>
  <si>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</si>
  <si>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</si>
  <si>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</si>
  <si>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</si>
  <si>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</si>
  <si>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</si>
  <si>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</si>
  <si>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</si>
  <si>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</si>
  <si>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</si>
  <si>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</si>
  <si>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</si>
  <si>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</si>
  <si>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</si>
  <si>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</si>
  <si>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</si>
  <si>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</si>
  <si>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</si>
  <si>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</si>
  <si>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</si>
  <si>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</si>
  <si>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</si>
  <si>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</si>
  <si>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</si>
  <si>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</si>
  <si>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</si>
  <si>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</si>
  <si>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</si>
  <si>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</si>
  <si>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</si>
  <si>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</si>
  <si>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</si>
  <si>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</si>
  <si>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</si>
  <si>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</si>
  <si>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</si>
  <si>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</si>
  <si>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</si>
  <si>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</si>
  <si>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</si>
  <si>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</si>
  <si>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</si>
  <si>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</si>
  <si>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</si>
  <si>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</si>
  <si>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</si>
  <si>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</si>
  <si>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</si>
  <si>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</si>
  <si>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</si>
  <si>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</si>
  <si>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</si>
  <si>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</si>
  <si>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</si>
  <si>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</si>
  <si>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</si>
  <si>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</si>
  <si>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</si>
  <si>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</si>
  <si>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</si>
  <si>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</si>
  <si>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</si>
  <si>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</si>
  <si>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</si>
  <si>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</si>
  <si>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</si>
  <si>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</si>
  <si>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</si>
  <si>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</si>
  <si>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</si>
  <si>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</si>
  <si>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</si>
  <si>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</si>
  <si>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</si>
  <si>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</si>
  <si>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</si>
  <si>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</si>
  <si>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</si>
  <si>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</si>
  <si>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</si>
  <si>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</si>
  <si>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</si>
  <si>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</si>
  <si>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</si>
  <si>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</si>
  <si>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</si>
  <si>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</si>
  <si>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</si>
  <si>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</si>
  <si>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</si>
  <si>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</si>
  <si>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</si>
  <si>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</si>
  <si>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</si>
  <si>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</si>
  <si>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</si>
  <si>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</si>
  <si>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</si>
  <si>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</si>
  <si>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</si>
  <si>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</si>
  <si>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</si>
  <si>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</si>
  <si>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</si>
  <si>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</si>
  <si>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</si>
  <si>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</si>
  <si>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</si>
  <si>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</si>
  <si>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</si>
  <si>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</si>
  <si>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</si>
  <si>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</si>
  <si>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</si>
  <si>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</si>
  <si>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</si>
  <si>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</si>
  <si>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</si>
  <si>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</si>
  <si>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</si>
  <si>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</si>
  <si>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</si>
  <si>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</si>
  <si>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</si>
  <si>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</si>
  <si>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</si>
  <si>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</si>
  <si>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</si>
  <si>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</si>
  <si>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</si>
  <si>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</si>
  <si>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</si>
  <si>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</si>
  <si>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</si>
  <si>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</si>
  <si>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</si>
  <si>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</si>
  <si>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</si>
  <si>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</si>
  <si>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</si>
  <si>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</si>
  <si>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</si>
  <si>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</si>
  <si>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</si>
  <si>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</si>
  <si>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</si>
  <si>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</si>
  <si>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</si>
  <si>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</si>
  <si>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</si>
  <si>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</si>
  <si>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</si>
  <si>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</si>
  <si>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</si>
  <si>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</si>
  <si>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</si>
  <si>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</si>
  <si>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</si>
  <si>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</si>
  <si>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</si>
  <si>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</si>
  <si>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</si>
  <si>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</si>
  <si>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</si>
  <si>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</si>
  <si>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</si>
  <si>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</si>
  <si>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</si>
  <si>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</si>
  <si>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</si>
  <si>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</si>
  <si>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</si>
  <si>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</si>
  <si>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</si>
  <si>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</si>
  <si>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</si>
  <si>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</si>
  <si>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</si>
  <si>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</si>
  <si>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</si>
  <si>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</si>
  <si>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</si>
  <si>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</si>
  <si>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</si>
  <si>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</si>
  <si>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</si>
  <si>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</si>
  <si>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</si>
  <si>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</si>
  <si>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</si>
  <si>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</si>
  <si>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</si>
  <si>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</si>
  <si>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</si>
  <si>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</si>
  <si>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</si>
  <si>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</si>
  <si>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</si>
  <si>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</si>
  <si>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</si>
  <si>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</si>
  <si>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</si>
  <si>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</si>
  <si>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</si>
  <si>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</si>
  <si>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</si>
  <si>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</si>
  <si>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</si>
  <si>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</si>
  <si>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</si>
  <si>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</si>
  <si>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</si>
  <si>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</si>
  <si>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</si>
  <si>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</si>
  <si>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</si>
  <si>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</si>
  <si>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</si>
  <si>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</si>
  <si>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</si>
  <si>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</si>
  <si>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</si>
  <si>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</si>
  <si>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</si>
  <si>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</si>
  <si>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</si>
  <si>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</si>
  <si>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</si>
  <si>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</si>
  <si>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</si>
  <si>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</si>
  <si>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</si>
  <si>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</si>
  <si>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</si>
  <si>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</si>
  <si>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</si>
  <si>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</si>
  <si>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</si>
  <si>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</si>
  <si>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</si>
  <si>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</si>
  <si>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</si>
  <si>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</si>
  <si>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</si>
  <si>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</si>
  <si>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</si>
  <si>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</si>
  <si>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</si>
  <si>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</si>
  <si>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</si>
  <si>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</si>
  <si>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</si>
  <si>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</si>
  <si>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</si>
  <si>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</si>
  <si>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</si>
  <si>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</si>
  <si>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</si>
  <si>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</si>
  <si>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</si>
  <si>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</si>
  <si>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</si>
  <si>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</si>
  <si>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</si>
  <si>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</si>
  <si>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</si>
  <si>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</si>
  <si>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</si>
  <si>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</si>
  <si>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</si>
  <si>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</si>
  <si>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</si>
  <si>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</si>
  <si>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</si>
  <si>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</si>
  <si>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</si>
  <si>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</si>
  <si>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</si>
  <si>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</si>
  <si>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</si>
  <si>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</si>
  <si>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</si>
  <si>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</si>
  <si>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</si>
  <si>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</si>
  <si>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</si>
  <si>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</si>
  <si>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</si>
  <si>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</si>
  <si>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</si>
  <si>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</si>
  <si>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</si>
  <si>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</si>
  <si>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</si>
  <si>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</si>
  <si>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</si>
  <si>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</si>
  <si>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</si>
  <si>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</si>
  <si>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</si>
  <si>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</si>
  <si>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</si>
  <si>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</si>
  <si>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</si>
  <si>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</si>
  <si>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</si>
  <si>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</si>
  <si>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</si>
  <si>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</si>
  <si>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</si>
  <si>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</si>
  <si>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</si>
  <si>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</si>
  <si>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</si>
  <si>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</si>
  <si>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</si>
  <si>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</si>
  <si>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</si>
  <si>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</si>
  <si>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</si>
  <si>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</si>
  <si>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</si>
  <si>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</si>
  <si>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</si>
  <si>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</si>
  <si>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</si>
  <si>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</si>
  <si>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</si>
  <si>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</si>
  <si>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</si>
  <si>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</si>
  <si>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</si>
  <si>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</si>
  <si>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</si>
  <si>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</si>
  <si>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</si>
  <si>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</si>
  <si>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</si>
  <si>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</si>
  <si>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</si>
  <si>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</si>
  <si>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</si>
  <si>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</si>
  <si>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</si>
  <si>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</si>
  <si>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</si>
  <si>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</si>
  <si>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</si>
  <si>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</si>
  <si>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</si>
  <si>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</si>
  <si>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</si>
  <si>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</si>
  <si>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</si>
  <si>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</si>
  <si>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</si>
  <si>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</si>
  <si>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</si>
  <si>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</si>
  <si>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</si>
  <si>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</si>
  <si>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</si>
  <si>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</si>
  <si>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</si>
  <si>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</si>
  <si>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</si>
  <si>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</si>
  <si>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</si>
  <si>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</si>
  <si>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</si>
  <si>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</si>
  <si>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</si>
  <si>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</si>
  <si>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</si>
  <si>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</si>
  <si>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</si>
  <si>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</si>
  <si>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</si>
  <si>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</si>
  <si>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</si>
  <si>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</si>
  <si>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</si>
  <si>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</si>
  <si>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</si>
  <si>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</si>
  <si>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</si>
  <si>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</si>
  <si>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</si>
  <si>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</si>
  <si>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</si>
  <si>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</si>
  <si>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</si>
  <si>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</si>
  <si>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</si>
  <si>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</si>
  <si>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</si>
  <si>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</si>
  <si>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</si>
  <si>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</si>
  <si>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</si>
  <si>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</si>
  <si>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</si>
  <si>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</si>
  <si>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</si>
  <si>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</si>
  <si>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</si>
  <si>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</si>
  <si>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</si>
  <si>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</si>
  <si>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</si>
  <si>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</si>
  <si>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</si>
  <si>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</si>
  <si>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</si>
  <si>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</si>
  <si>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</si>
  <si>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</si>
  <si>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</si>
  <si>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</si>
  <si>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</si>
  <si>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</si>
  <si>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</si>
  <si>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</si>
  <si>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</si>
  <si>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</si>
  <si>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</si>
  <si>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</si>
  <si>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</si>
  <si>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</si>
  <si>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</si>
  <si>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</si>
  <si>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</si>
  <si>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</si>
  <si>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</si>
  <si>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</si>
  <si>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</si>
  <si>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</si>
  <si>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</si>
  <si>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</si>
  <si>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</si>
  <si>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</si>
  <si>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</si>
  <si>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</si>
  <si>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</si>
  <si>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</si>
  <si>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</si>
  <si>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</si>
  <si>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</si>
  <si>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</si>
  <si>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</si>
  <si>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</si>
  <si>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</si>
  <si>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</si>
  <si>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</si>
  <si>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</si>
  <si>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</si>
  <si>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</si>
  <si>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</si>
  <si>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</si>
  <si>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</si>
  <si>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</si>
  <si>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</si>
  <si>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</si>
  <si>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</si>
  <si>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</si>
  <si>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</si>
  <si>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</si>
  <si>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</si>
  <si>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</si>
  <si>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</si>
  <si>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</si>
  <si>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</si>
  <si>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</si>
  <si>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</si>
  <si>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</si>
  <si>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</si>
  <si>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</si>
  <si>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</si>
  <si>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</si>
  <si>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</si>
  <si>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</si>
  <si>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</si>
  <si>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</si>
  <si>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</si>
  <si>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</si>
  <si>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</si>
  <si>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</si>
  <si>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</si>
  <si>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</si>
  <si>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</si>
  <si>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</si>
  <si>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</si>
  <si>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</si>
  <si>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</si>
  <si>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</si>
  <si>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</si>
  <si>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</si>
  <si>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</si>
  <si>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</si>
  <si>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</si>
  <si>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</si>
  <si>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</si>
  <si>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</si>
  <si>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</si>
  <si>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</si>
  <si>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</si>
  <si>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</si>
  <si>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</si>
  <si>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</si>
  <si>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</si>
  <si>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</si>
  <si>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</si>
  <si>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</si>
  <si>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</si>
  <si>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</si>
  <si>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</si>
  <si>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</si>
  <si>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</si>
  <si>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</si>
  <si>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</si>
  <si>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</si>
  <si>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</si>
  <si>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</si>
  <si>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</si>
  <si>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</si>
  <si>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</si>
  <si>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</si>
  <si>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</si>
  <si>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</si>
  <si>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</si>
  <si>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</si>
  <si>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</si>
  <si>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</si>
  <si>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</si>
  <si>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</si>
  <si>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</si>
  <si>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</si>
  <si>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</si>
  <si>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</si>
  <si>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</si>
  <si>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</si>
  <si>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</si>
  <si>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</si>
  <si>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</si>
  <si>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</si>
  <si>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</si>
  <si>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</si>
  <si>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</si>
  <si>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</si>
  <si>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</si>
  <si>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</si>
  <si>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</si>
  <si>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</si>
  <si>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</si>
  <si>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</si>
  <si>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</si>
  <si>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</si>
  <si>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</si>
  <si>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</si>
  <si>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</si>
  <si>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</si>
  <si>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</si>
  <si>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</si>
  <si>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</si>
  <si>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</si>
  <si>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</si>
  <si>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</si>
  <si>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</si>
  <si>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</si>
  <si>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</si>
  <si>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</si>
  <si>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</si>
  <si>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</si>
  <si>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</si>
  <si>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</si>
  <si>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</si>
  <si>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</si>
  <si>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</si>
  <si>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</si>
  <si>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</si>
  <si>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</si>
  <si>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</si>
  <si>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</si>
  <si>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</si>
  <si>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</si>
  <si>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</si>
  <si>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</si>
  <si>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</si>
  <si>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</si>
  <si>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</si>
  <si>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</si>
  <si>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</si>
  <si>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</si>
  <si>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</si>
  <si>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</si>
  <si>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</si>
  <si>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</si>
  <si>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</si>
  <si>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</si>
  <si>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</si>
  <si>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</si>
  <si>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</si>
  <si>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</si>
  <si>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</si>
  <si>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</si>
  <si>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</si>
  <si>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</si>
  <si>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</si>
  <si>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</si>
  <si>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</si>
  <si>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</si>
  <si>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</si>
  <si>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</si>
  <si>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</si>
  <si>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</si>
  <si>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</si>
  <si>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</si>
  <si>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</si>
  <si>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</si>
  <si>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</si>
  <si>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</si>
  <si>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</si>
  <si>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</si>
  <si>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</si>
  <si>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</si>
  <si>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</si>
  <si>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</si>
  <si>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</si>
  <si>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</si>
  <si>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</si>
  <si>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</si>
  <si>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</si>
  <si>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</si>
  <si>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</si>
  <si>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</si>
  <si>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</si>
  <si>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</si>
  <si>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</si>
  <si>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</si>
  <si>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</si>
  <si>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</si>
  <si>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</si>
  <si>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</si>
  <si>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</si>
  <si>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</si>
  <si>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</si>
  <si>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</si>
  <si>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</si>
  <si>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</si>
  <si>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</si>
  <si>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</si>
  <si>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</si>
  <si>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</si>
  <si>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</si>
  <si>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</si>
  <si>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</si>
  <si>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</si>
  <si>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</si>
  <si>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</si>
  <si>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</si>
  <si>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</si>
  <si>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</si>
  <si>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</si>
  <si>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</si>
  <si>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</si>
  <si>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</si>
  <si>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</si>
  <si>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</si>
  <si>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</si>
  <si>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</si>
  <si>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</si>
  <si>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</si>
  <si>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</si>
  <si>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</si>
  <si>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</si>
  <si>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</si>
  <si>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</si>
  <si>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</si>
  <si>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</si>
  <si>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</si>
  <si>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</si>
  <si>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</si>
  <si>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</si>
  <si>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</si>
  <si>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</si>
  <si>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</si>
  <si>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</si>
  <si>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</si>
  <si>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</si>
  <si>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</si>
  <si>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</si>
  <si>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</si>
  <si>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</si>
  <si>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</si>
  <si>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</si>
  <si>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</si>
  <si>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</si>
  <si>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</si>
  <si>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</si>
  <si>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</si>
  <si>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</si>
  <si>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</si>
  <si>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</si>
  <si>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</si>
  <si>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</si>
  <si>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</si>
  <si>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</si>
  <si>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</si>
  <si>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</si>
  <si>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</si>
  <si>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</si>
  <si>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</si>
  <si>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</si>
  <si>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</si>
  <si>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</si>
  <si>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</si>
  <si>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</si>
  <si>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</si>
  <si>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</si>
  <si>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</si>
  <si>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</si>
  <si>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</si>
  <si>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</si>
  <si>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</si>
  <si>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</si>
  <si>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</si>
  <si>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</si>
  <si>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</si>
  <si>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</si>
  <si>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</si>
  <si>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</si>
  <si>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</si>
  <si>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</si>
  <si>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</si>
  <si>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</si>
  <si>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</si>
  <si>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</si>
  <si>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</si>
  <si>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</si>
  <si>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</si>
  <si>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</si>
  <si>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</si>
  <si>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</si>
  <si>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</si>
  <si>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</si>
  <si>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</si>
  <si>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</si>
  <si>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</si>
  <si>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</si>
  <si>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</si>
  <si>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</si>
  <si>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</si>
  <si>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</si>
  <si>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</si>
  <si>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</si>
  <si>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</si>
  <si>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</si>
  <si>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</si>
  <si>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</si>
  <si>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</si>
  <si>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</si>
  <si>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</si>
  <si>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</si>
  <si>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</si>
  <si>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</si>
  <si>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</si>
  <si>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</si>
  <si>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</si>
  <si>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</si>
  <si>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</si>
  <si>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</si>
  <si>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</si>
  <si>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</si>
  <si>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</si>
  <si>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</si>
  <si>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</si>
  <si>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</si>
  <si>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</si>
  <si>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</si>
  <si>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</si>
  <si>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</si>
  <si>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</si>
  <si>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</si>
  <si>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</si>
  <si>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</si>
  <si>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</si>
  <si>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</si>
  <si>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</si>
  <si>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</si>
  <si>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</si>
  <si>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</si>
  <si>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</si>
  <si>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</si>
  <si>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</si>
  <si>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</si>
  <si>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</si>
  <si>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</si>
  <si>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</si>
  <si>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</si>
  <si>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</si>
  <si>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</si>
  <si>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</si>
  <si>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</si>
  <si>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</si>
  <si>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</si>
  <si>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</si>
  <si>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</si>
  <si>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</si>
  <si>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</si>
  <si>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</si>
  <si>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</si>
  <si>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</si>
  <si>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</si>
  <si>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</si>
  <si>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</si>
  <si>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</si>
  <si>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</si>
  <si>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</si>
  <si>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</si>
  <si>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</si>
  <si>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</si>
  <si>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</si>
  <si>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</si>
  <si>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</si>
  <si>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</si>
  <si>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</si>
  <si>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</si>
  <si>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</si>
  <si>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</si>
  <si>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</si>
  <si>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</si>
  <si>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</si>
  <si>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</si>
  <si>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</si>
  <si>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</si>
  <si>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</si>
  <si>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</si>
  <si>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</si>
  <si>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</si>
  <si>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</si>
  <si>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</si>
  <si>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</si>
  <si>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</si>
  <si>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</si>
  <si>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</si>
  <si>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</si>
  <si>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</si>
  <si>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</si>
  <si>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</si>
  <si>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</si>
  <si>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</si>
  <si>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</si>
  <si>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</si>
  <si>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</si>
  <si>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</si>
  <si>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</si>
  <si>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</si>
  <si>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</si>
  <si>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</si>
  <si>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</si>
  <si>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</si>
  <si>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</si>
  <si>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</si>
  <si>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</si>
  <si>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</si>
  <si>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</si>
  <si>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</si>
  <si>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</si>
  <si>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</si>
  <si>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</si>
  <si>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</si>
  <si>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</si>
  <si>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</si>
  <si>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</si>
  <si>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</si>
  <si>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</si>
  <si>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</si>
  <si>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</si>
  <si>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</si>
  <si>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</si>
  <si>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</si>
  <si>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</si>
  <si>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</si>
  <si>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</si>
  <si>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</si>
  <si>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</si>
  <si>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</si>
  <si>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</si>
  <si>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</si>
  <si>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</si>
  <si>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</si>
  <si>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</si>
  <si>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</si>
  <si>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</si>
  <si>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</si>
  <si>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</si>
  <si>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</si>
  <si>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</si>
  <si>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</si>
  <si>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</si>
  <si>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</si>
  <si>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</si>
  <si>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</si>
  <si>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</si>
  <si>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</si>
  <si>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</si>
  <si>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</si>
  <si>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</si>
  <si>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</si>
  <si>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</si>
  <si>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</si>
  <si>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</si>
  <si>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</si>
  <si>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</si>
  <si>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</si>
  <si>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</si>
  <si>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</si>
  <si>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</si>
  <si>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</si>
  <si>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</si>
  <si>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</si>
  <si>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</si>
  <si>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</si>
  <si>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</si>
  <si>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</si>
  <si>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</si>
  <si>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</si>
  <si>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</si>
  <si>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</si>
  <si>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</si>
  <si>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</si>
  <si>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</si>
  <si>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</si>
  <si>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</si>
  <si>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</si>
  <si>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</si>
  <si>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</si>
  <si>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</si>
  <si>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</si>
  <si>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</si>
  <si>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</si>
  <si>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</si>
  <si>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</si>
  <si>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</si>
  <si>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</si>
  <si>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</si>
  <si>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</si>
  <si>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</si>
  <si>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</si>
  <si>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</si>
  <si>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</si>
  <si>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</si>
  <si>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</si>
  <si>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</si>
  <si>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</si>
  <si>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</si>
  <si>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</si>
  <si>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</si>
  <si>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</si>
  <si>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</si>
  <si>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</si>
  <si>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</si>
  <si>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</si>
  <si>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</si>
  <si>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</si>
  <si>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</si>
  <si>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</si>
  <si>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</si>
  <si>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</si>
  <si>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</si>
  <si>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</si>
  <si>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</si>
  <si>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</si>
  <si>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</si>
  <si>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</si>
  <si>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</si>
  <si>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</si>
  <si>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</si>
  <si>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</si>
  <si>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</si>
  <si>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</si>
  <si>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</si>
  <si>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</si>
  <si>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</si>
  <si>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</si>
  <si>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</si>
  <si>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</si>
  <si>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</si>
  <si>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</si>
  <si>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</si>
  <si>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</si>
  <si>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</si>
  <si>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</si>
  <si>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</si>
  <si>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</si>
  <si>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</si>
  <si>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</si>
  <si>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</si>
  <si>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</si>
  <si>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</si>
  <si>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</si>
  <si>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</si>
  <si>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</si>
  <si>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</si>
  <si>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</si>
  <si>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</si>
  <si>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</si>
  <si>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</si>
  <si>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</si>
  <si>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</si>
  <si>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</si>
  <si>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</si>
  <si>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</si>
  <si>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</si>
  <si>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</si>
  <si>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</si>
  <si>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</si>
  <si>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</si>
  <si>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</si>
  <si>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</si>
  <si>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</si>
  <si>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</si>
  <si>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</si>
  <si>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</si>
  <si>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</si>
  <si>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</si>
  <si>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</si>
  <si>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</si>
  <si>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</si>
  <si>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</si>
  <si>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</si>
  <si>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</si>
  <si>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</si>
  <si>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</si>
  <si>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</si>
  <si>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</si>
  <si>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</si>
  <si>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</si>
  <si>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</si>
  <si>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</si>
  <si>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</si>
  <si>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</si>
  <si>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</si>
  <si>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</si>
  <si>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</si>
  <si>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</si>
  <si>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</si>
  <si>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</si>
  <si>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</si>
  <si>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</si>
  <si>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</si>
  <si>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</si>
  <si>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</si>
  <si>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</si>
  <si>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</si>
  <si>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</si>
  <si>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</si>
  <si>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</si>
  <si>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</si>
  <si>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</si>
  <si>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</si>
  <si>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</si>
  <si>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</si>
  <si>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</si>
  <si>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</si>
  <si>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</si>
  <si>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</si>
  <si>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</si>
  <si>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</si>
  <si>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</si>
  <si>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</si>
  <si>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</si>
  <si>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</si>
  <si>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</si>
  <si>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</si>
  <si>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</si>
  <si>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</si>
  <si>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</si>
  <si>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</si>
  <si>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</si>
  <si>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</si>
  <si>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</si>
  <si>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</si>
  <si>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</si>
  <si>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</si>
  <si>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</si>
  <si>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</si>
  <si>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</si>
  <si>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</si>
  <si>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</si>
  <si>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</si>
  <si>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</si>
  <si>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</si>
  <si>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</si>
  <si>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</si>
  <si>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</si>
  <si>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</si>
  <si>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</si>
  <si>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</si>
  <si>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</si>
  <si>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</si>
  <si>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</si>
  <si>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</si>
  <si>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</si>
  <si>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</si>
  <si>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</si>
  <si>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</si>
  <si>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</si>
  <si>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</si>
  <si>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</si>
  <si>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</si>
  <si>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</si>
  <si>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</si>
  <si>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</si>
  <si>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</si>
  <si>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</si>
  <si>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</si>
  <si>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</si>
  <si>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</si>
  <si>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</si>
  <si>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</si>
  <si>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</si>
  <si>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</si>
  <si>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</si>
  <si>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</si>
  <si>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</si>
  <si>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</si>
  <si>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</si>
  <si>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</si>
  <si>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</si>
  <si>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</si>
  <si>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</si>
  <si>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</si>
  <si>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</si>
  <si>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</si>
  <si>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</si>
  <si>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</si>
  <si>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</si>
  <si>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</si>
  <si>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</si>
  <si>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</si>
  <si>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</si>
  <si>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</si>
  <si>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</si>
  <si>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</si>
  <si>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</si>
  <si>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</si>
  <si>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</si>
  <si>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</si>
  <si>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</si>
  <si>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</si>
  <si>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</si>
  <si>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</si>
  <si>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</si>
  <si>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</si>
  <si>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</si>
  <si>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</si>
  <si>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</si>
  <si>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</si>
  <si>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</si>
  <si>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</si>
  <si>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</si>
  <si>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</si>
  <si>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</si>
  <si>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</si>
  <si>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</si>
  <si>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</si>
  <si>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</si>
  <si>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</si>
  <si>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</si>
  <si>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</si>
  <si>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</si>
  <si>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</si>
  <si>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</si>
  <si>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</si>
  <si>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</si>
  <si>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</si>
  <si>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</si>
  <si>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</si>
  <si>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</si>
  <si>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</si>
  <si>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</si>
  <si>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</si>
  <si>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</si>
  <si>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</si>
  <si>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</si>
  <si>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</si>
  <si>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</si>
  <si>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</si>
  <si>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</si>
  <si>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</si>
  <si>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</si>
  <si>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</si>
  <si>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</si>
  <si>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</si>
  <si>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</si>
  <si>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</si>
  <si>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</si>
  <si>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</si>
  <si>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</si>
  <si>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</si>
  <si>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</si>
  <si>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</si>
  <si>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</si>
  <si>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</si>
  <si>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</si>
  <si>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</si>
  <si>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</si>
  <si>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</si>
  <si>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</si>
  <si>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</si>
  <si>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</si>
  <si>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</si>
  <si>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</si>
  <si>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</si>
  <si>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</si>
  <si>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</si>
  <si>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</si>
  <si>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</si>
  <si>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</si>
  <si>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</si>
  <si>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</si>
  <si>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</si>
  <si>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</si>
  <si>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</si>
  <si>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</si>
  <si>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</si>
  <si>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</si>
  <si>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</si>
  <si>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</si>
  <si>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</si>
  <si>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</si>
  <si>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</si>
  <si>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</si>
  <si>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</si>
  <si>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</si>
  <si>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</si>
  <si>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</si>
  <si>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</si>
  <si>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</si>
  <si>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</si>
  <si>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</si>
  <si>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</si>
  <si>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</si>
  <si>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</si>
  <si>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</si>
  <si>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</si>
  <si>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</si>
  <si>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</si>
  <si>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</si>
  <si>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</si>
  <si>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</si>
  <si>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</si>
  <si>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</si>
  <si>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</si>
  <si>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</si>
  <si>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</si>
  <si>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</si>
  <si>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</si>
  <si>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</si>
  <si>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</si>
  <si>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</si>
  <si>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</si>
  <si>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</si>
  <si>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</si>
  <si>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</si>
  <si>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</si>
  <si>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</si>
  <si>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</si>
  <si>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</si>
  <si>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</si>
  <si>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</si>
  <si>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</si>
  <si>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</si>
  <si>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</si>
  <si>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</si>
  <si>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</si>
  <si>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</si>
  <si>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</si>
  <si>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</si>
  <si>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</si>
  <si>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</si>
  <si>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</si>
  <si>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</si>
  <si>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</si>
  <si>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</si>
  <si>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</si>
  <si>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</si>
  <si>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</si>
  <si>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</si>
  <si>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</si>
  <si>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</si>
  <si>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</si>
  <si>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</si>
  <si>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</si>
  <si>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</si>
  <si>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</si>
  <si>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</si>
  <si>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</si>
  <si>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</si>
  <si>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</si>
  <si>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</si>
  <si>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</si>
  <si>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</si>
  <si>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</si>
  <si>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</si>
  <si>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</si>
  <si>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</si>
  <si>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</si>
  <si>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</si>
  <si>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</si>
  <si>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</si>
  <si>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</si>
  <si>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</si>
  <si>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</si>
  <si>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</si>
  <si>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</si>
  <si>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</si>
  <si>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</si>
  <si>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</si>
  <si>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</si>
  <si>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</si>
  <si>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</si>
  <si>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</si>
  <si>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</si>
  <si>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</si>
  <si>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</si>
  <si>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</si>
  <si>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</si>
  <si>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</si>
  <si>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</si>
  <si>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</si>
  <si>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</si>
  <si>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</si>
  <si>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</si>
  <si>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</si>
  <si>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</si>
  <si>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</si>
  <si>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</si>
  <si>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</si>
  <si>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</si>
  <si>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</si>
  <si>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</si>
  <si>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</si>
  <si>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</si>
  <si>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</si>
  <si>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</si>
  <si>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</si>
  <si>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</si>
  <si>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</si>
  <si>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</si>
  <si>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</si>
  <si>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</si>
  <si>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</si>
  <si>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</si>
  <si>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</si>
  <si>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</si>
  <si>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</si>
  <si>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</si>
  <si>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</si>
  <si>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</si>
  <si>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</si>
  <si>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</si>
  <si>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</si>
  <si>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</si>
  <si>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</si>
  <si>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</si>
  <si>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</si>
  <si>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</si>
  <si>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</si>
  <si>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</si>
  <si>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</si>
  <si>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</si>
  <si>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</si>
  <si>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</si>
  <si>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</si>
  <si>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</si>
  <si>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</si>
  <si>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</si>
  <si>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</si>
  <si>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</si>
  <si>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</si>
  <si>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</si>
  <si>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</si>
  <si>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</si>
  <si>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</si>
  <si>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</si>
  <si>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</si>
  <si>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</si>
  <si>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</si>
  <si>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</si>
  <si>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</si>
  <si>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</si>
  <si>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</si>
  <si>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</si>
  <si>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</si>
  <si>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</si>
  <si>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</si>
  <si>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</si>
  <si>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</si>
  <si>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</si>
  <si>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</si>
  <si>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</si>
  <si>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</si>
  <si>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</si>
  <si>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</si>
  <si>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</si>
  <si>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</si>
  <si>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</si>
  <si>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</si>
  <si>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</si>
  <si>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</si>
  <si>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</si>
  <si>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</si>
  <si>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</si>
  <si>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</si>
  <si>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</si>
  <si>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</si>
  <si>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</si>
  <si>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</si>
  <si>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</si>
  <si>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</si>
  <si>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</si>
  <si>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</si>
  <si>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</si>
  <si>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</si>
  <si>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</si>
  <si>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</si>
  <si>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</si>
  <si>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</si>
  <si>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</si>
  <si>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</si>
  <si>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</si>
  <si>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</si>
  <si>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</si>
  <si>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</si>
  <si>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</si>
  <si>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</si>
  <si>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</si>
  <si>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</si>
  <si>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</si>
  <si>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</si>
  <si>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</si>
  <si>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</si>
  <si>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</si>
  <si>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</si>
  <si>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</si>
  <si>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</si>
  <si>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</si>
  <si>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</si>
  <si>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</si>
  <si>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</si>
  <si>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</si>
  <si>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</si>
  <si>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</si>
  <si>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</si>
  <si>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</si>
  <si>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</si>
  <si>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</si>
  <si>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</si>
  <si>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</si>
  <si>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</si>
  <si>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</si>
  <si>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</si>
  <si>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</si>
  <si>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</si>
  <si>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</si>
  <si>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</si>
  <si>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</si>
  <si>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</si>
  <si>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</si>
  <si>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</si>
  <si>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</si>
  <si>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</si>
  <si>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</si>
  <si>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</si>
  <si>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</si>
  <si>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</si>
  <si>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</si>
  <si>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</si>
  <si>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</si>
  <si>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</si>
  <si>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</si>
  <si>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</si>
  <si>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</si>
  <si>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</si>
  <si>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</si>
  <si>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</si>
  <si>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</si>
  <si>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</si>
  <si>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</si>
  <si>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</si>
  <si>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</si>
  <si>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</si>
  <si>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</si>
  <si>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</si>
  <si>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</si>
  <si>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</si>
  <si>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</si>
  <si>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</si>
  <si>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</si>
  <si>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</si>
  <si>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</si>
  <si>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</si>
  <si>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</si>
  <si>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</si>
  <si>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</si>
  <si>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</si>
  <si>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</si>
  <si>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</si>
  <si>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</si>
  <si>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</si>
  <si>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</si>
  <si>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</si>
  <si>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</si>
  <si>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</si>
  <si>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</si>
  <si>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</si>
  <si>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</si>
  <si>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</si>
  <si>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</si>
  <si>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</si>
  <si>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</si>
  <si>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</si>
  <si>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</si>
  <si>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</si>
  <si>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</si>
  <si>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</si>
  <si>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</si>
  <si>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</si>
  <si>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</si>
  <si>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</si>
  <si>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</si>
  <si>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</si>
  <si>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</si>
  <si>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</si>
  <si>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</si>
  <si>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</si>
  <si>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</si>
  <si>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</si>
  <si>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</si>
  <si>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</si>
  <si>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</si>
  <si>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</si>
  <si>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</si>
  <si>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</si>
  <si>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</si>
  <si>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</si>
  <si>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</si>
  <si>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</si>
  <si>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</si>
  <si>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</si>
  <si>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</si>
  <si>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</si>
  <si>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</si>
  <si>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</si>
  <si>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</si>
  <si>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</si>
  <si>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</si>
  <si>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</si>
  <si>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</si>
  <si>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</si>
  <si>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</si>
  <si>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</si>
  <si>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</si>
  <si>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</si>
  <si>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</si>
  <si>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</si>
  <si>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</si>
  <si>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</si>
  <si>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</si>
  <si>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</si>
  <si>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</si>
  <si>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</si>
  <si>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</si>
  <si>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</si>
  <si>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</si>
  <si>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</si>
  <si>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</si>
  <si>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</si>
  <si>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</si>
  <si>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</si>
  <si>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</si>
  <si>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</si>
  <si>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</si>
  <si>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</si>
  <si>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</si>
  <si>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</si>
  <si>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</si>
  <si>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</si>
  <si>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</si>
  <si>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</si>
  <si>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</si>
  <si>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</si>
  <si>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</si>
  <si>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</si>
  <si>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</si>
  <si>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</si>
  <si>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</si>
  <si>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</si>
  <si>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</si>
  <si>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</si>
  <si>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</si>
  <si>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</si>
  <si>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</si>
  <si>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</si>
  <si>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</si>
  <si>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</si>
  <si>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</si>
  <si>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</si>
  <si>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</si>
  <si>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</si>
  <si>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</si>
  <si>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</si>
  <si>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</si>
  <si>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</si>
  <si>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</si>
  <si>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</si>
  <si>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</si>
  <si>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</si>
  <si>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</si>
  <si>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</si>
  <si>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</si>
  <si>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</si>
  <si>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</si>
  <si>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</si>
  <si>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</si>
  <si>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</si>
  <si>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</si>
  <si>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</si>
  <si>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</si>
  <si>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</si>
  <si>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</si>
  <si>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</si>
  <si>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</si>
  <si>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</si>
  <si>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</si>
  <si>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</si>
  <si>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</si>
  <si>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</si>
  <si>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</si>
  <si>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</si>
  <si>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</si>
  <si>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</si>
  <si>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</si>
  <si>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</si>
  <si>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</si>
  <si>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</si>
  <si>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</si>
  <si>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</si>
  <si>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</si>
  <si>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</si>
  <si>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</si>
  <si>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</si>
  <si>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</si>
  <si>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</si>
  <si>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</si>
  <si>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</si>
  <si>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</si>
  <si>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</si>
  <si>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</si>
  <si>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</si>
  <si>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</si>
  <si>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</si>
  <si>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</si>
  <si>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</si>
  <si>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</si>
  <si>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</si>
  <si>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</si>
  <si>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</si>
  <si>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</si>
  <si>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</si>
  <si>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</si>
  <si>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</si>
  <si>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</si>
  <si>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</si>
  <si>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</si>
  <si>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</si>
  <si>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</si>
  <si>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</si>
  <si>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</si>
  <si>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</si>
  <si>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</si>
  <si>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</si>
  <si>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</si>
  <si>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</si>
  <si>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</si>
  <si>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</si>
  <si>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</si>
  <si>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</si>
  <si>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</si>
  <si>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</si>
  <si>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</si>
  <si>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</si>
  <si>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</si>
  <si>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</si>
  <si>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</si>
  <si>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</si>
  <si>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</si>
  <si>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</si>
  <si>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</si>
  <si>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</si>
  <si>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</si>
  <si>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</si>
  <si>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</si>
  <si>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</si>
  <si>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</si>
  <si>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</si>
  <si>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</si>
  <si>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</si>
  <si>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</si>
  <si>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</si>
  <si>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</si>
  <si>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</si>
  <si>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</si>
  <si>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</si>
  <si>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</si>
  <si>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</si>
  <si>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</si>
  <si>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</si>
  <si>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</si>
  <si>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</si>
  <si>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</si>
  <si>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</si>
  <si>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</si>
  <si>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</si>
  <si>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</si>
  <si>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</si>
  <si>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</si>
  <si>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</si>
  <si>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</si>
  <si>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</si>
  <si>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</si>
  <si>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</si>
  <si>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</si>
  <si>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</si>
  <si>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</si>
  <si>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</si>
  <si>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</si>
  <si>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</si>
  <si>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</si>
  <si>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</si>
  <si>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</si>
  <si>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</si>
  <si>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</si>
  <si>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</si>
  <si>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</si>
  <si>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</si>
  <si>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</si>
  <si>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</si>
  <si>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</si>
  <si>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</si>
  <si>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</si>
  <si>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</si>
  <si>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</si>
  <si>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</si>
  <si>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</si>
  <si>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</si>
  <si>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</si>
  <si>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</si>
  <si>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</si>
  <si>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</si>
  <si>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</si>
  <si>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</si>
  <si>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</si>
  <si>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</si>
  <si>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</si>
  <si>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</si>
  <si>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</si>
  <si>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</si>
  <si>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</si>
  <si>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</si>
  <si>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</si>
  <si>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</si>
  <si>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</si>
  <si>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</si>
  <si>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</si>
  <si>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</si>
  <si>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</si>
  <si>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</si>
  <si>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</si>
  <si>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</si>
  <si>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</si>
  <si>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</si>
  <si>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</si>
  <si>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</si>
  <si>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</si>
  <si>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</si>
  <si>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</si>
  <si>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</si>
  <si>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</si>
  <si>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</si>
  <si>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</si>
  <si>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</si>
  <si>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</si>
  <si>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</si>
  <si>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</si>
  <si>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</si>
  <si>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</si>
  <si>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</si>
  <si>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</si>
  <si>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</si>
  <si>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</si>
  <si>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</si>
  <si>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</si>
  <si>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</si>
  <si>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</si>
  <si>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</si>
  <si>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</si>
  <si>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</si>
  <si>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</si>
  <si>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</si>
  <si>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</si>
  <si>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</si>
  <si>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</si>
  <si>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</si>
  <si>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</si>
  <si>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</si>
  <si>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</si>
  <si>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</si>
  <si>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</si>
  <si>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</si>
  <si>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</si>
  <si>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</si>
  <si>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</si>
  <si>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</si>
  <si>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</si>
  <si>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</si>
  <si>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</si>
  <si>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</si>
  <si>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</si>
  <si>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</si>
  <si>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</si>
  <si>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</si>
  <si>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</si>
  <si>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</si>
  <si>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</si>
  <si>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</si>
  <si>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</si>
  <si>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</si>
  <si>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</si>
  <si>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</si>
  <si>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</si>
  <si>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</si>
  <si>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</si>
  <si>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</si>
  <si>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</si>
  <si>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</si>
  <si>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</si>
  <si>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</si>
  <si>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</si>
  <si>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</si>
  <si>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</si>
  <si>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</si>
  <si>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</si>
  <si>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</si>
  <si>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</si>
  <si>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</si>
  <si>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</si>
  <si>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</si>
  <si>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</si>
  <si>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</si>
  <si>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</si>
  <si>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</si>
  <si>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</si>
  <si>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</si>
  <si>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</si>
  <si>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</si>
  <si>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</si>
  <si>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</si>
  <si>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</si>
  <si>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</si>
  <si>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</si>
  <si>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</si>
  <si>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</si>
  <si>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</si>
  <si>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</si>
  <si>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</si>
  <si>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</si>
  <si>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</si>
  <si>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</si>
  <si>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</si>
  <si>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</si>
  <si>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</si>
  <si>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</si>
  <si>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</si>
  <si>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</si>
  <si>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</si>
  <si>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</si>
  <si>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</si>
  <si>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</si>
  <si>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</si>
  <si>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</si>
  <si>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</si>
  <si>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</si>
  <si>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</si>
  <si>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</si>
  <si>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</si>
  <si>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</si>
  <si>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</si>
  <si>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</si>
  <si>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</si>
  <si>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</si>
  <si>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</si>
  <si>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</si>
  <si>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</si>
  <si>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</si>
  <si>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</si>
  <si>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</si>
  <si>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</si>
  <si>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</si>
  <si>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</si>
  <si>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</si>
  <si>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</si>
  <si>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</si>
  <si>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</si>
  <si>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</si>
  <si>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</si>
  <si>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</si>
  <si>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</si>
  <si>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</si>
  <si>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</si>
  <si>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</si>
  <si>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</si>
  <si>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</si>
  <si>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</si>
  <si>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</si>
  <si>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</si>
  <si>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</si>
  <si>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</si>
  <si>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</si>
  <si>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</si>
  <si>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</si>
  <si>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</si>
  <si>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</si>
  <si>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</si>
  <si>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</si>
  <si>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</si>
  <si>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</si>
  <si>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</si>
  <si>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</si>
  <si>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</si>
  <si>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</si>
  <si>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</si>
  <si>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</si>
  <si>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</si>
  <si>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</si>
  <si>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</si>
  <si>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</si>
  <si>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</si>
  <si>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</si>
  <si>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</si>
  <si>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</si>
  <si>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</si>
  <si>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</si>
  <si>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</si>
  <si>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</si>
  <si>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</si>
  <si>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</si>
  <si>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</si>
  <si>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</si>
  <si>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</si>
  <si>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</si>
  <si>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</si>
  <si>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</si>
  <si>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</si>
  <si>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</si>
  <si>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</si>
  <si>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</si>
  <si>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</si>
  <si>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</si>
  <si>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</si>
  <si>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</si>
  <si>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</si>
  <si>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</si>
  <si>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</si>
  <si>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</si>
  <si>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</si>
  <si>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</si>
  <si>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</si>
  <si>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</si>
  <si>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</si>
  <si>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</si>
  <si>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</si>
  <si>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</si>
  <si>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</si>
  <si>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</si>
  <si>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</si>
  <si>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</si>
  <si>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</si>
  <si>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</si>
  <si>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</si>
  <si>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</si>
  <si>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</si>
  <si>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</si>
  <si>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</si>
  <si>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</si>
  <si>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</si>
  <si>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</si>
  <si>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</si>
  <si>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</si>
  <si>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</si>
  <si>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</si>
  <si>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</si>
  <si>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</si>
  <si>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</si>
  <si>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</si>
  <si>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</si>
  <si>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</si>
  <si>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</si>
  <si>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</si>
  <si>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</si>
  <si>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</si>
  <si>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</si>
  <si>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</si>
  <si>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</si>
  <si>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</si>
  <si>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</si>
  <si>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</si>
  <si>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</si>
  <si>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</si>
  <si>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</si>
  <si>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</si>
  <si>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</si>
  <si>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</si>
  <si>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</si>
  <si>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</si>
  <si>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</si>
  <si>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</si>
  <si>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</si>
  <si>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</si>
  <si>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</si>
  <si>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</si>
  <si>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</si>
  <si>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</si>
  <si>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</si>
  <si>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</si>
  <si>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</si>
  <si>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</si>
  <si>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</si>
  <si>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</si>
  <si>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</si>
  <si>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</si>
  <si>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</si>
  <si>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</si>
  <si>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</si>
  <si>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</si>
  <si>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</si>
  <si>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</si>
  <si>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</si>
  <si>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</si>
  <si>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</si>
  <si>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</si>
  <si>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</si>
  <si>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</si>
  <si>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</si>
  <si>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</si>
  <si>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</si>
  <si>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</si>
  <si>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</si>
  <si>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</si>
  <si>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</si>
  <si>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</si>
  <si>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</si>
  <si>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</si>
  <si>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</si>
  <si>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</si>
  <si>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</si>
  <si>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</si>
  <si>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</si>
  <si>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</si>
  <si>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</si>
  <si>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</si>
  <si>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</si>
  <si>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</si>
  <si>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</si>
  <si>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</si>
  <si>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</si>
  <si>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</si>
  <si>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</si>
  <si>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</si>
  <si>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</si>
  <si>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</si>
  <si>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</si>
  <si>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</si>
  <si>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</si>
  <si>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</si>
  <si>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</si>
  <si>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</si>
  <si>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</si>
  <si>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</si>
  <si>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</si>
  <si>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</si>
  <si>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</si>
  <si>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</si>
  <si>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</si>
  <si>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</si>
  <si>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</si>
  <si>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</si>
  <si>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</si>
  <si>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</si>
  <si>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</si>
  <si>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</si>
  <si>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</si>
  <si>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</si>
  <si>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</si>
  <si>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</si>
  <si>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</si>
  <si>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</si>
  <si>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</si>
  <si>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</si>
  <si>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</si>
  <si>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</si>
  <si>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</si>
  <si>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</si>
  <si>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</si>
  <si>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</si>
  <si>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</si>
  <si>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</si>
  <si>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</si>
  <si>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</si>
  <si>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</si>
  <si>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</si>
  <si>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</si>
  <si>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</si>
  <si>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</si>
  <si>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</si>
  <si>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</si>
  <si>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</si>
  <si>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</si>
  <si>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</si>
  <si>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</si>
  <si>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</si>
  <si>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</si>
  <si>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</si>
  <si>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</si>
  <si>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</si>
  <si>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</si>
  <si>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</si>
  <si>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</si>
  <si>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</si>
  <si>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</si>
  <si>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</si>
  <si>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</si>
  <si>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</si>
  <si>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</si>
  <si>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</si>
  <si>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</si>
  <si>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</si>
  <si>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</si>
  <si>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</si>
  <si>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</si>
  <si>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</si>
  <si>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</si>
  <si>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</si>
  <si>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</si>
  <si>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</si>
  <si>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</si>
  <si>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</si>
  <si>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</si>
  <si>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</si>
  <si>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</si>
  <si>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</si>
  <si>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</si>
  <si>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</si>
  <si>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</si>
  <si>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</si>
  <si>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</si>
  <si>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</si>
  <si>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</si>
  <si>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</si>
  <si>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</si>
  <si>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</si>
  <si>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</si>
  <si>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</si>
  <si>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</si>
  <si>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</si>
  <si>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</si>
  <si>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</si>
  <si>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</si>
  <si>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</si>
  <si>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</si>
  <si>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</si>
  <si>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</si>
  <si>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</si>
  <si>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</si>
  <si>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</si>
  <si>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</si>
  <si>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</si>
  <si>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</si>
  <si>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</si>
  <si>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</si>
  <si>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</si>
  <si>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</si>
  <si>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</si>
  <si>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</si>
  <si>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</si>
  <si>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</si>
  <si>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</si>
  <si>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</si>
  <si>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</si>
  <si>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</si>
  <si>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</si>
  <si>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</si>
  <si>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</si>
  <si>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</si>
  <si>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</si>
  <si>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</si>
  <si>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</si>
  <si>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</si>
  <si>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</si>
  <si>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</si>
  <si>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</si>
  <si>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</si>
  <si>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</si>
  <si>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</si>
  <si>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</si>
  <si>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</si>
  <si>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</si>
  <si>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</si>
  <si>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</si>
  <si>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</si>
  <si>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</si>
  <si>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</si>
  <si>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</si>
  <si>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</si>
  <si>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</si>
  <si>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</si>
  <si>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</si>
  <si>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</si>
  <si>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</si>
  <si>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</si>
  <si>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</si>
  <si>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</si>
  <si>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</si>
  <si>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</si>
  <si>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</si>
  <si>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</si>
  <si>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</si>
  <si>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</si>
  <si>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</si>
  <si>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</si>
  <si>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</si>
  <si>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</si>
  <si>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</si>
  <si>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</si>
  <si>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</si>
  <si>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</si>
  <si>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</si>
  <si>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</si>
  <si>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</si>
  <si>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</si>
  <si>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</si>
  <si>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</si>
  <si>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</si>
  <si>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</si>
  <si>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</si>
  <si>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</si>
  <si>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</si>
  <si>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</si>
  <si>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</si>
  <si>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</si>
  <si>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</si>
  <si>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</si>
  <si>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</si>
  <si>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</si>
  <si>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</si>
  <si>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</si>
  <si>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</si>
  <si>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</si>
  <si>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</si>
  <si>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</si>
  <si>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</si>
  <si>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</si>
  <si>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</si>
  <si>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</si>
  <si>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</si>
  <si>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</si>
  <si>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</si>
  <si>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</si>
  <si>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</si>
  <si>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</si>
  <si>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</si>
  <si>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</si>
  <si>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</si>
  <si>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</si>
  <si>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</si>
  <si>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</si>
  <si>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</si>
  <si>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</si>
  <si>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</si>
  <si>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</si>
  <si>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</si>
  <si>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</si>
  <si>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</si>
  <si>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</si>
  <si>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</si>
  <si>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</si>
  <si>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</si>
  <si>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</si>
  <si>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</si>
  <si>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</si>
  <si>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</si>
  <si>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</si>
  <si>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</si>
  <si>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</si>
  <si>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</si>
  <si>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</si>
  <si>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</si>
  <si>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</si>
  <si>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</si>
  <si>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</si>
  <si>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</si>
  <si>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</si>
  <si>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</si>
  <si>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</si>
  <si>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</si>
  <si>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</si>
  <si>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</si>
  <si>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</si>
  <si>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</si>
  <si>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</si>
  <si>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</si>
  <si>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</si>
  <si>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</si>
  <si>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</si>
  <si>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</si>
  <si>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</si>
  <si>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</si>
  <si>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</si>
  <si>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</si>
  <si>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</si>
  <si>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</si>
  <si>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</si>
  <si>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</si>
  <si>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</si>
  <si>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</si>
  <si>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</si>
  <si>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</si>
  <si>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</si>
  <si>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</si>
  <si>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</si>
  <si>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</si>
  <si>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</si>
  <si>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</si>
  <si>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</si>
  <si>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</si>
  <si>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</si>
  <si>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</si>
  <si>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</si>
  <si>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</si>
  <si>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</si>
  <si>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</si>
  <si>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</si>
  <si>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</si>
  <si>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</si>
  <si>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</si>
  <si>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</si>
  <si>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</si>
  <si>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</si>
  <si>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</si>
  <si>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</si>
  <si>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</si>
  <si>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</si>
  <si>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</si>
  <si>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</si>
  <si>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</si>
  <si>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</si>
  <si>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</si>
  <si>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</si>
  <si>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</si>
  <si>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</si>
  <si>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</si>
  <si>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</si>
  <si>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</si>
  <si>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</si>
  <si>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</si>
  <si>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</si>
  <si>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</si>
  <si>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</si>
  <si>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</si>
  <si>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</si>
  <si>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</si>
  <si>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</si>
  <si>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</si>
  <si>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</si>
  <si>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</si>
  <si>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</si>
  <si>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</si>
  <si>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</si>
  <si>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</si>
  <si>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</si>
  <si>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</si>
  <si>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</si>
  <si>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</si>
  <si>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</si>
  <si>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</si>
  <si>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</si>
  <si>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</si>
  <si>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</si>
  <si>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</si>
  <si>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</si>
  <si>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</si>
  <si>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</si>
  <si>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</si>
  <si>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</si>
  <si>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</si>
  <si>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</si>
  <si>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</si>
  <si>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</si>
  <si>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</si>
  <si>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</si>
  <si>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</si>
  <si>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</si>
  <si>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</si>
  <si>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</si>
  <si>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</si>
  <si>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</si>
  <si>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</si>
  <si>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</si>
  <si>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</si>
  <si>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</si>
  <si>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</si>
  <si>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</si>
  <si>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</si>
  <si>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</si>
  <si>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</si>
  <si>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</si>
  <si>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</si>
  <si>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</si>
  <si>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</si>
  <si>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</si>
  <si>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</si>
  <si>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</si>
  <si>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</si>
  <si>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</si>
  <si>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</si>
  <si>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</si>
  <si>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</si>
  <si>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</si>
  <si>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</si>
  <si>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</si>
  <si>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</si>
  <si>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</si>
  <si>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</si>
  <si>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</si>
  <si>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</si>
  <si>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</si>
  <si>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</si>
  <si>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</si>
  <si>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</si>
  <si>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</si>
  <si>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</si>
  <si>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</si>
  <si>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</si>
  <si>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</si>
  <si>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</si>
  <si>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</si>
  <si>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</si>
  <si>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</si>
  <si>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</si>
  <si>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</si>
  <si>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</si>
  <si>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</si>
  <si>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</si>
  <si>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</si>
  <si>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</si>
  <si>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</si>
  <si>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</si>
  <si>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</si>
  <si>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</si>
  <si>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</si>
  <si>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</si>
  <si>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</si>
  <si>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</si>
  <si>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</si>
  <si>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</si>
  <si>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</si>
  <si>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</si>
  <si>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</si>
  <si>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</si>
  <si>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</si>
  <si>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</si>
  <si>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</si>
  <si>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</si>
  <si>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</si>
  <si>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</si>
  <si>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</si>
  <si>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</si>
  <si>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</si>
  <si>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</si>
  <si>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</si>
  <si>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</si>
  <si>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</si>
  <si>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</si>
  <si>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</si>
  <si>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</si>
  <si>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</si>
  <si>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</si>
  <si>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</si>
  <si>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</si>
  <si>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</si>
  <si>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</si>
  <si>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</si>
  <si>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</si>
  <si>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</si>
  <si>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</si>
  <si>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</si>
  <si>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</si>
  <si>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</si>
  <si>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</si>
  <si>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</si>
  <si>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</si>
  <si>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</si>
  <si>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</si>
  <si>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</si>
  <si>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</si>
  <si>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</si>
  <si>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</si>
  <si>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</si>
  <si>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</si>
  <si>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</si>
  <si>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</si>
  <si>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</si>
  <si>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</si>
  <si>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</si>
  <si>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</si>
  <si>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</si>
  <si>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</si>
  <si>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</si>
  <si>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</si>
  <si>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</si>
  <si>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</si>
  <si>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</si>
  <si>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</si>
  <si>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</si>
  <si>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</si>
  <si>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</si>
  <si>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</si>
  <si>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</si>
  <si>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</si>
  <si>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</si>
  <si>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</si>
  <si>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</si>
  <si>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</si>
  <si>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</si>
  <si>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</si>
  <si>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</si>
  <si>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</si>
  <si>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</si>
  <si>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</si>
  <si>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</si>
  <si>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</si>
  <si>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</si>
  <si>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</si>
  <si>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</si>
  <si>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</si>
  <si>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</si>
  <si>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</si>
  <si>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</si>
  <si>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</si>
  <si>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</si>
  <si>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</si>
  <si>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</si>
  <si>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</si>
  <si>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</si>
  <si>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</si>
  <si>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</si>
  <si>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</si>
  <si>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</si>
  <si>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</si>
  <si>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</si>
  <si>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</si>
  <si>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</si>
  <si>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</si>
  <si>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</si>
  <si>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</si>
  <si>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</si>
  <si>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</si>
  <si>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</si>
  <si>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</si>
  <si>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</si>
  <si>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</si>
  <si>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</si>
  <si>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</si>
  <si>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</si>
  <si>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</si>
  <si>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</si>
  <si>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</si>
  <si>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</si>
  <si>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</si>
  <si>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</si>
  <si>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</si>
  <si>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</si>
  <si>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</si>
  <si>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</si>
  <si>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</si>
  <si>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</si>
  <si>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</si>
  <si>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</si>
  <si>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</si>
  <si>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</si>
  <si>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</si>
  <si>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</si>
  <si>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</si>
  <si>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</si>
  <si>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</si>
  <si>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</si>
  <si>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</si>
  <si>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</si>
  <si>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</si>
  <si>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</si>
  <si>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</si>
  <si>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</si>
  <si>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</si>
  <si>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</si>
  <si>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</si>
  <si>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</si>
  <si>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</si>
  <si>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</si>
  <si>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</si>
  <si>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</si>
  <si>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</si>
  <si>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</si>
  <si>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</si>
  <si>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</si>
  <si>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</si>
  <si>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</si>
  <si>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</si>
  <si>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</si>
  <si>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</si>
  <si>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</si>
  <si>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</si>
  <si>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</si>
  <si>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</si>
  <si>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</si>
  <si>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</si>
  <si>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</si>
  <si>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</si>
  <si>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</si>
  <si>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</si>
  <si>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</si>
  <si>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</si>
  <si>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</si>
  <si>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</si>
  <si>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</si>
  <si>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</si>
  <si>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</si>
  <si>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</si>
  <si>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</si>
  <si>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</si>
  <si>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</si>
  <si>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</si>
  <si>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</si>
  <si>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</si>
  <si>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</si>
  <si>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</si>
  <si>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</si>
  <si>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</si>
  <si>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</si>
  <si>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</si>
  <si>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</si>
  <si>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</si>
  <si>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</si>
  <si>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</si>
  <si>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</si>
  <si>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</si>
  <si>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</si>
  <si>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</si>
  <si>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</si>
  <si>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</si>
  <si>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</si>
  <si>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</si>
  <si>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</si>
  <si>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</si>
  <si>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</si>
  <si>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</si>
  <si>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</si>
  <si>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</si>
  <si>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</si>
  <si>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</si>
  <si>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</si>
  <si>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</si>
  <si>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</si>
  <si>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</si>
  <si>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</si>
  <si>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</si>
  <si>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</si>
  <si>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</si>
  <si>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</si>
  <si>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</si>
  <si>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</si>
  <si>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</si>
  <si>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</si>
  <si>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</si>
  <si>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</si>
  <si>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</si>
  <si>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</si>
  <si>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</si>
  <si>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</si>
  <si>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</si>
  <si>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</si>
  <si>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</si>
  <si>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</si>
  <si>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</si>
  <si>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</si>
  <si>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</si>
  <si>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</si>
  <si>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</si>
  <si>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</si>
  <si>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</si>
  <si>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</si>
  <si>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</si>
  <si>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</si>
  <si>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</si>
  <si>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</si>
  <si>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</si>
  <si>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</si>
  <si>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</si>
  <si>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</si>
  <si>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</si>
  <si>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</si>
  <si>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</si>
  <si>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</si>
  <si>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</si>
  <si>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</si>
  <si>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</si>
  <si>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</si>
  <si>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</si>
  <si>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</si>
  <si>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</si>
  <si>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</si>
  <si>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</si>
  <si>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</si>
  <si>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</si>
  <si>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</si>
  <si>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</si>
  <si>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</si>
  <si>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</si>
  <si>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</si>
  <si>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</si>
  <si>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</si>
  <si>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</si>
  <si>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</si>
  <si>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</si>
  <si>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</si>
  <si>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</si>
  <si>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</si>
  <si>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</si>
  <si>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</si>
  <si>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</si>
  <si>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</si>
  <si>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</si>
  <si>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</si>
  <si>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</si>
  <si>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</si>
  <si>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</si>
  <si>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</si>
  <si>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</si>
  <si>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</si>
  <si>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</si>
  <si>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</si>
  <si>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</si>
  <si>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</si>
  <si>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</si>
  <si>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</si>
  <si>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</si>
  <si>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</si>
  <si>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</si>
  <si>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</si>
  <si>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</si>
  <si>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</si>
  <si>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</si>
  <si>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</si>
  <si>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</si>
  <si>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</si>
  <si>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</si>
  <si>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</si>
  <si>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</si>
  <si>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</si>
  <si>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</si>
  <si>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</si>
  <si>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</si>
  <si>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</si>
  <si>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</si>
  <si>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</si>
  <si>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</si>
  <si>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</si>
  <si>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</si>
  <si>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</si>
  <si>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</si>
  <si>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</si>
  <si>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</si>
  <si>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</si>
  <si>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</si>
  <si>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</si>
  <si>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</si>
  <si>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</si>
  <si>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</si>
  <si>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</si>
  <si>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</si>
  <si>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</si>
  <si>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</si>
  <si>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</si>
  <si>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</si>
  <si>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</si>
  <si>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</si>
  <si>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</si>
  <si>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</si>
  <si>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</si>
  <si>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</si>
  <si>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</si>
  <si>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</si>
  <si>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</si>
  <si>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</si>
  <si>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</si>
  <si>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</si>
  <si>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</si>
  <si>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</si>
  <si>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</si>
  <si>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</si>
  <si>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</si>
  <si>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</si>
  <si>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</si>
  <si>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</si>
  <si>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</si>
  <si>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</si>
  <si>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</si>
  <si>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</si>
  <si>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</si>
  <si>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</si>
  <si>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</si>
  <si>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</si>
  <si>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</si>
  <si>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</si>
  <si>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</si>
  <si>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</si>
  <si>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</si>
  <si>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</si>
  <si>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</si>
  <si>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</si>
  <si>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</si>
  <si>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</si>
  <si>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</si>
  <si>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</si>
  <si>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</si>
  <si>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</si>
  <si>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</si>
  <si>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</si>
  <si>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</si>
  <si>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</si>
  <si>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</si>
  <si>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</si>
  <si>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</si>
  <si>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</si>
  <si>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</si>
  <si>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</si>
  <si>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</si>
  <si>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</si>
  <si>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</si>
  <si>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</si>
  <si>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</si>
  <si>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</si>
  <si>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</si>
  <si>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</si>
  <si>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</si>
  <si>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</si>
  <si>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</si>
  <si>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</si>
  <si>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</si>
  <si>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</si>
  <si>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</si>
  <si>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</si>
  <si>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</si>
  <si>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</si>
  <si>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</si>
  <si>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</si>
  <si>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</si>
  <si>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</si>
  <si>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</si>
  <si>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</si>
  <si>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</si>
  <si>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</si>
  <si>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</si>
  <si>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</si>
  <si>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</si>
  <si>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</si>
  <si>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</si>
  <si>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</si>
  <si>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</si>
  <si>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</si>
  <si>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</si>
  <si>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</si>
  <si>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</si>
  <si>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</si>
  <si>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</si>
  <si>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</si>
  <si>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</si>
  <si>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</si>
  <si>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</si>
  <si>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</si>
  <si>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</si>
  <si>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</si>
  <si>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</si>
  <si>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</si>
  <si>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</si>
  <si>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</si>
  <si>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</si>
  <si>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</si>
  <si>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</si>
  <si>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</si>
  <si>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</si>
  <si>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</si>
  <si>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</si>
  <si>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</si>
  <si>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</si>
  <si>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</si>
  <si>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</si>
  <si>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</si>
  <si>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</si>
  <si>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</si>
  <si>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</si>
  <si>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</si>
  <si>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</si>
  <si>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</si>
  <si>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</si>
  <si>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</si>
  <si>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</si>
  <si>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</si>
  <si>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</si>
  <si>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</si>
  <si>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</si>
  <si>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</si>
  <si>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</si>
  <si>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</si>
  <si>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</si>
  <si>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</si>
  <si>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</si>
  <si>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</si>
  <si>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</si>
  <si>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</si>
  <si>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</si>
  <si>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</si>
  <si>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</si>
  <si>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</si>
  <si>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</si>
  <si>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</si>
  <si>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</si>
  <si>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</si>
  <si>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</si>
  <si>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</si>
  <si>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</si>
  <si>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</si>
  <si>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</si>
  <si>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</si>
  <si>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</si>
  <si>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</si>
  <si>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</si>
  <si>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</si>
  <si>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</si>
  <si>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</si>
  <si>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</si>
  <si>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</si>
  <si>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</si>
  <si>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</si>
  <si>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</si>
  <si>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</si>
  <si>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</si>
  <si>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</si>
  <si>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</si>
  <si>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</si>
  <si>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</si>
  <si>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</si>
  <si>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</si>
  <si>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</si>
  <si>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</si>
  <si>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</si>
  <si>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</si>
  <si>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</si>
  <si>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</si>
  <si>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</si>
  <si>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</si>
  <si>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</si>
  <si>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</si>
  <si>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</si>
  <si>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</si>
  <si>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</si>
  <si>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</si>
  <si>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</si>
  <si>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</si>
  <si>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</si>
  <si>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</si>
  <si>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</si>
  <si>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</si>
  <si>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</si>
  <si>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</si>
  <si>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</si>
  <si>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</si>
  <si>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</si>
  <si>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</si>
  <si>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</si>
  <si>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</si>
  <si>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</si>
  <si>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</si>
  <si>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</si>
  <si>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</si>
  <si>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</si>
  <si>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</si>
  <si>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</si>
  <si>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</si>
  <si>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</si>
  <si>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</si>
  <si>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</si>
  <si>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</si>
  <si>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</si>
  <si>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</si>
  <si>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</si>
  <si>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</si>
  <si>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</si>
  <si>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</si>
  <si>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</si>
  <si>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</si>
  <si>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</si>
  <si>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</si>
  <si>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</si>
  <si>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</si>
  <si>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</si>
  <si>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</si>
  <si>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</si>
  <si>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</si>
  <si>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</si>
  <si>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</si>
  <si>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</si>
  <si>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</si>
  <si>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</si>
  <si>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</si>
  <si>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</si>
  <si>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</si>
  <si>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</si>
  <si>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</si>
  <si>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</si>
  <si>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</si>
  <si>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</si>
  <si>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</si>
  <si>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</si>
  <si>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</si>
  <si>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</si>
  <si>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</si>
  <si>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</si>
  <si>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</si>
  <si>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</si>
  <si>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</si>
  <si>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</si>
  <si>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</si>
  <si>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</si>
  <si>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</si>
  <si>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</si>
  <si>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</si>
  <si>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</si>
  <si>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</si>
  <si>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</si>
  <si>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</si>
  <si>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</si>
  <si>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</si>
  <si>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</si>
  <si>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</si>
  <si>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</si>
  <si>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</si>
  <si>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</si>
  <si>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</si>
  <si>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</si>
  <si>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</si>
  <si>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</si>
  <si>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</si>
  <si>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</si>
  <si>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</si>
  <si>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</si>
  <si>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</si>
  <si>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</si>
  <si>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</si>
  <si>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</si>
  <si>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</si>
  <si>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</si>
  <si>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</si>
  <si>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</si>
  <si>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</si>
  <si>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</si>
  <si>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</si>
  <si>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</si>
  <si>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</si>
  <si>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</si>
  <si>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</si>
  <si>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</si>
  <si>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</si>
  <si>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</si>
  <si>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</si>
  <si>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</si>
  <si>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</si>
  <si>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</si>
  <si>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</si>
  <si>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</si>
  <si>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</si>
  <si>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</si>
  <si>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</si>
  <si>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</si>
  <si>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</si>
  <si>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</si>
  <si>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</si>
  <si>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</si>
  <si>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</si>
  <si>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</si>
  <si>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</si>
  <si>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</si>
  <si>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</si>
  <si>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</si>
  <si>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</si>
  <si>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</si>
  <si>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</si>
  <si>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</si>
  <si>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</si>
  <si>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</si>
  <si>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</si>
  <si>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</si>
  <si>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</si>
  <si>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</si>
  <si>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</si>
  <si>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</si>
  <si>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</si>
  <si>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</si>
  <si>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</si>
  <si>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</si>
  <si>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</si>
  <si>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</si>
  <si>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</si>
  <si>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</si>
  <si>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</si>
  <si>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</si>
  <si>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</si>
  <si>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</si>
  <si>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</si>
  <si>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</si>
  <si>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</si>
  <si>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</si>
  <si>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</si>
  <si>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</si>
  <si>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</si>
  <si>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</si>
  <si>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</si>
  <si>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</si>
  <si>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</si>
  <si>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</si>
  <si>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</si>
  <si>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</si>
  <si>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</si>
  <si>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</si>
  <si>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</si>
  <si>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</si>
  <si>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</si>
  <si>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</si>
  <si>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</si>
  <si>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</si>
  <si>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</si>
  <si>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</si>
  <si>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</si>
  <si>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</si>
  <si>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</si>
  <si>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</si>
  <si>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</si>
  <si>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</si>
  <si>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</si>
  <si>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</si>
  <si>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</si>
  <si>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</si>
  <si>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</si>
  <si>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</si>
  <si>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</si>
  <si>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</si>
  <si>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</si>
  <si>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</si>
  <si>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</si>
  <si>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</si>
  <si>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</si>
  <si>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</si>
  <si>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</si>
  <si>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</si>
  <si>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</si>
  <si>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</si>
  <si>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</si>
  <si>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</si>
  <si>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</si>
  <si>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</si>
  <si>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</si>
  <si>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</si>
  <si>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</si>
  <si>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</si>
  <si>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</si>
  <si>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</si>
  <si>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</si>
  <si>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</si>
  <si>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</si>
  <si>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</si>
  <si>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</si>
  <si>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</si>
  <si>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</si>
  <si>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</si>
  <si>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</si>
  <si>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</si>
  <si>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</si>
  <si>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</si>
  <si>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</si>
  <si>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</si>
  <si>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</si>
  <si>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</si>
  <si>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</si>
  <si>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</si>
  <si>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</si>
  <si>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</si>
  <si>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</si>
  <si>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</si>
  <si>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</si>
  <si>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</si>
  <si>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</si>
  <si>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</si>
  <si>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</si>
  <si>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</si>
  <si>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</si>
  <si>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</si>
  <si>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</si>
  <si>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</si>
  <si>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</si>
  <si>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</si>
  <si>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</si>
  <si>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</si>
  <si>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</si>
  <si>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</si>
  <si>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</si>
  <si>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</si>
  <si>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</si>
  <si>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</si>
  <si>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</si>
  <si>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</si>
  <si>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</si>
  <si>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</si>
  <si>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</si>
  <si>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</si>
  <si>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</si>
  <si>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</si>
  <si>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</si>
  <si>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</si>
  <si>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</si>
  <si>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</si>
  <si>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</si>
  <si>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</si>
  <si>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</si>
  <si>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</si>
  <si>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</si>
  <si>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</si>
  <si>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</si>
  <si>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</si>
  <si>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</si>
  <si>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</si>
  <si>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</si>
  <si>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</si>
  <si>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</si>
  <si>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</si>
  <si>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</si>
  <si>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</si>
  <si>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</si>
  <si>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</si>
  <si>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</si>
  <si>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</si>
  <si>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</si>
  <si>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</si>
  <si>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</si>
  <si>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</si>
  <si>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</si>
  <si>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</si>
  <si>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</si>
  <si>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</si>
  <si>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</si>
  <si>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</si>
  <si>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</si>
  <si>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</si>
  <si>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</si>
  <si>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</si>
  <si>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</si>
  <si>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</si>
  <si>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</si>
  <si>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</si>
  <si>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</si>
  <si>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</si>
  <si>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</si>
  <si>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</si>
  <si>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</si>
  <si>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</si>
  <si>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</si>
  <si>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</si>
  <si>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</si>
  <si>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</si>
  <si>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</si>
  <si>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</si>
  <si>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</si>
  <si>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</si>
  <si>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</si>
  <si>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</si>
  <si>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</si>
  <si>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</si>
  <si>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</si>
  <si>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</si>
  <si>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</si>
  <si>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</si>
  <si>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</si>
  <si>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</si>
  <si>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</si>
  <si>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</si>
  <si>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</si>
  <si>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</si>
  <si>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</si>
  <si>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</si>
  <si>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</si>
  <si>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</si>
  <si>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</si>
  <si>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</si>
  <si>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</si>
  <si>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</si>
  <si>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</si>
  <si>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</si>
  <si>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</si>
  <si>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</si>
  <si>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</si>
  <si>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</si>
  <si>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</si>
  <si>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</si>
  <si>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</si>
  <si>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</si>
  <si>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</si>
  <si>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</si>
  <si>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</si>
  <si>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</si>
  <si>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</si>
  <si>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</si>
  <si>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</si>
  <si>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</si>
  <si>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</si>
  <si>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</si>
  <si>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</si>
  <si>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</si>
  <si>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</si>
  <si>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</si>
  <si>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</si>
  <si>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</si>
  <si>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</si>
  <si>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</si>
  <si>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</si>
  <si>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</si>
  <si>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</si>
  <si>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</si>
  <si>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</si>
  <si>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</si>
  <si>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</si>
  <si>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</si>
  <si>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</si>
  <si>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</si>
  <si>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</si>
  <si>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</si>
  <si>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</si>
  <si>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</si>
  <si>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</si>
  <si>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</si>
  <si>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</si>
  <si>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</si>
  <si>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</si>
  <si>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</si>
  <si>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</si>
  <si>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</si>
  <si>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</si>
  <si>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</si>
  <si>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</si>
  <si>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</si>
  <si>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</si>
  <si>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</si>
  <si>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</si>
  <si>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</si>
  <si>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</si>
  <si>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</si>
  <si>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</si>
  <si>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</si>
  <si>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</si>
  <si>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</si>
  <si>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</si>
  <si>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</si>
  <si>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</si>
  <si>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</si>
  <si>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</si>
  <si>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</si>
  <si>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</si>
  <si>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</si>
  <si>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</si>
  <si>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</si>
  <si>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</si>
  <si>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</si>
  <si>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</si>
  <si>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</si>
  <si>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</si>
  <si>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</si>
  <si>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</si>
  <si>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</si>
  <si>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</si>
  <si>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</si>
  <si>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</si>
  <si>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</si>
  <si>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</si>
  <si>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</si>
  <si>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</si>
  <si>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</si>
  <si>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</si>
  <si>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</si>
  <si>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</si>
  <si>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</si>
  <si>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</si>
  <si>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</si>
  <si>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</si>
  <si>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</si>
  <si>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</si>
  <si>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</si>
  <si>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</si>
  <si>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</si>
  <si>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</si>
  <si>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</si>
  <si>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</si>
  <si>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</si>
  <si>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</si>
  <si>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</si>
  <si>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</si>
  <si>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</si>
  <si>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</si>
  <si>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</si>
  <si>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</si>
  <si>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</si>
  <si>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</si>
  <si>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</si>
  <si>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</si>
  <si>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</si>
  <si>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</si>
  <si>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</si>
  <si>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</si>
  <si>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</si>
  <si>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</si>
  <si>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</si>
  <si>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</si>
  <si>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</si>
  <si>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</si>
  <si>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</si>
  <si>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</si>
  <si>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</si>
  <si>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</si>
  <si>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</si>
  <si>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</si>
  <si>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</si>
  <si>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</si>
  <si>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</si>
  <si>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</si>
  <si>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</si>
  <si>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</si>
  <si>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</si>
  <si>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</si>
  <si>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</si>
  <si>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</si>
  <si>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</si>
  <si>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</si>
  <si>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</si>
  <si>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</si>
  <si>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</si>
  <si>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</si>
  <si>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</si>
  <si>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</si>
  <si>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</si>
  <si>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</si>
  <si>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</si>
  <si>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</si>
  <si>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</si>
  <si>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</si>
  <si>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</si>
  <si>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</si>
  <si>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</si>
  <si>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</si>
  <si>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</si>
  <si>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</si>
  <si>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</si>
  <si>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</si>
  <si>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</si>
  <si>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</si>
  <si>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</si>
  <si>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</si>
  <si>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</si>
  <si>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</si>
  <si>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</si>
  <si>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</si>
  <si>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</si>
  <si>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</si>
  <si>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</si>
  <si>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</si>
  <si>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</si>
  <si>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</si>
  <si>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</si>
  <si>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</si>
  <si>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</si>
  <si>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</si>
  <si>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</si>
  <si>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</si>
  <si>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</si>
  <si>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</si>
  <si>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</si>
  <si>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</si>
  <si>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</si>
  <si>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</si>
  <si>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</si>
  <si>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</si>
  <si>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</si>
  <si>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</si>
  <si>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</si>
  <si>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</si>
  <si>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</si>
  <si>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</si>
  <si>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</si>
  <si>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</si>
  <si>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</si>
  <si>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</si>
  <si>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</si>
  <si>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</si>
  <si>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</si>
  <si>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</si>
  <si>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</si>
  <si>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</si>
  <si>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</si>
  <si>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</si>
  <si>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</si>
  <si>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</si>
  <si>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</si>
  <si>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</si>
  <si>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</si>
  <si>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</si>
  <si>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</si>
  <si>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</si>
  <si>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</si>
  <si>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</si>
  <si>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</si>
  <si>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</si>
  <si>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</si>
  <si>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</si>
  <si>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</si>
  <si>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</si>
  <si>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</si>
  <si>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</si>
  <si>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</si>
  <si>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</si>
  <si>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</si>
  <si>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</si>
  <si>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</si>
  <si>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</si>
  <si>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</si>
  <si>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</si>
  <si>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</si>
  <si>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</si>
  <si>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</si>
  <si>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</si>
  <si>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</si>
  <si>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</si>
  <si>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</si>
  <si>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</si>
  <si>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</si>
  <si>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</si>
  <si>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</si>
  <si>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</si>
  <si>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</si>
  <si>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</si>
  <si>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</si>
  <si>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</si>
  <si>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</si>
  <si>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</si>
  <si>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</si>
  <si>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</si>
  <si>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</si>
  <si>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</si>
  <si>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</si>
  <si>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</si>
  <si>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</si>
  <si>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</si>
  <si>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</si>
  <si>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</si>
  <si>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</si>
  <si>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</si>
  <si>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</si>
  <si>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</si>
  <si>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</si>
  <si>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</si>
  <si>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</si>
  <si>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</si>
  <si>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</si>
  <si>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</si>
  <si>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</si>
  <si>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</si>
  <si>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</si>
  <si>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</si>
  <si>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</si>
  <si>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</si>
  <si>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</si>
  <si>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</si>
  <si>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</si>
  <si>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</si>
  <si>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</si>
  <si>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</si>
  <si>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</si>
  <si>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</si>
  <si>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</si>
  <si>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</si>
  <si>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</si>
  <si>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</si>
  <si>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</si>
  <si>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</si>
  <si>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</si>
  <si>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</si>
  <si>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</si>
  <si>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</si>
  <si>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</si>
  <si>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</si>
  <si>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</si>
  <si>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</si>
  <si>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</si>
  <si>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</si>
  <si>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</si>
  <si>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</si>
  <si>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</si>
  <si>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</si>
  <si>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</si>
  <si>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</si>
  <si>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</si>
  <si>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</si>
  <si>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</si>
  <si>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</si>
  <si>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</si>
  <si>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</si>
  <si>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</si>
  <si>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</si>
  <si>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</si>
  <si>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</si>
  <si>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</si>
  <si>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</si>
  <si>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</si>
  <si>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</si>
  <si>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</si>
  <si>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</si>
  <si>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</si>
  <si>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</si>
  <si>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</si>
  <si>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</si>
  <si>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</si>
  <si>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</si>
  <si>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</si>
  <si>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</si>
  <si>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</si>
  <si>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</si>
  <si>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</si>
  <si>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</si>
  <si>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</si>
  <si>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</si>
  <si>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</si>
  <si>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</si>
  <si>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</si>
  <si>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</si>
  <si>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</si>
  <si>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</si>
  <si>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</si>
  <si>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</si>
  <si>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</si>
  <si>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</si>
  <si>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</si>
  <si>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</si>
  <si>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</si>
  <si>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</si>
  <si>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</si>
  <si>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</si>
  <si>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</si>
  <si>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</si>
  <si>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</si>
  <si>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</si>
  <si>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</si>
  <si>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</si>
  <si>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</si>
  <si>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</si>
  <si>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</si>
  <si>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</si>
  <si>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</si>
  <si>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</si>
  <si>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</si>
  <si>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</si>
  <si>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</si>
  <si>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</si>
  <si>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</si>
  <si>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</si>
  <si>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</si>
  <si>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</si>
  <si>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</si>
  <si>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</si>
  <si>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</si>
  <si>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</si>
  <si>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</si>
  <si>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</si>
  <si>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</si>
  <si>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</si>
  <si>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</si>
  <si>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</si>
  <si>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</si>
  <si>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</si>
  <si>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</si>
  <si>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</si>
  <si>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</si>
  <si>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</si>
  <si>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</si>
  <si>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</si>
  <si>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</si>
  <si>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</si>
  <si>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</si>
  <si>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</si>
  <si>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</si>
  <si>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</si>
  <si>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</si>
  <si>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</si>
  <si>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</si>
  <si>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</si>
  <si>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</si>
  <si>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</si>
  <si>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</si>
  <si>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</si>
  <si>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</si>
  <si>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</si>
  <si>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</si>
  <si>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</si>
  <si>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</si>
  <si>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</si>
  <si>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</si>
  <si>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</si>
  <si>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</si>
  <si>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</si>
  <si>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</si>
  <si>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</si>
  <si>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</si>
  <si>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</si>
  <si>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</si>
  <si>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</si>
  <si>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</si>
  <si>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</si>
  <si>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</si>
  <si>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</si>
  <si>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</si>
  <si>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</si>
  <si>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</si>
  <si>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</si>
  <si>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</si>
  <si>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</si>
  <si>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</si>
  <si>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</si>
  <si>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</si>
  <si>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</si>
  <si>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</si>
  <si>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</si>
  <si>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</si>
  <si>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</si>
  <si>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</si>
  <si>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</si>
  <si>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</si>
  <si>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</si>
  <si>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</si>
  <si>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</si>
  <si>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</si>
  <si>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</si>
  <si>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</si>
  <si>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</si>
  <si>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</si>
  <si>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</si>
  <si>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</si>
  <si>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</si>
  <si>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</si>
  <si>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</si>
  <si>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</si>
  <si>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</si>
  <si>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</si>
  <si>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</si>
  <si>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</si>
  <si>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</si>
  <si>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</si>
  <si>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</si>
  <si>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</si>
  <si>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</si>
  <si>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</si>
  <si>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</si>
  <si>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</si>
  <si>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</si>
  <si>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</si>
  <si>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</si>
  <si>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</si>
  <si>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</si>
  <si>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</si>
  <si>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</si>
  <si>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</si>
  <si>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</si>
  <si>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</si>
  <si>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</si>
  <si>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</si>
  <si>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</si>
  <si>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</si>
  <si>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</si>
  <si>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</si>
  <si>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</si>
  <si>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</si>
  <si>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</si>
  <si>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</si>
  <si>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</si>
  <si>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</si>
  <si>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</si>
  <si>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</si>
  <si>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</si>
  <si>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</si>
  <si>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</si>
  <si>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</si>
  <si>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</si>
  <si>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</si>
  <si>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</si>
  <si>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</si>
  <si>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</si>
  <si>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</si>
  <si>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</si>
  <si>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</si>
  <si>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</si>
  <si>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</si>
  <si>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</si>
  <si>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</si>
  <si>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</si>
  <si>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</si>
  <si>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</si>
  <si>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</si>
  <si>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</si>
  <si>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</si>
  <si>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</si>
  <si>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</si>
  <si>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</si>
  <si>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</si>
  <si>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</si>
  <si>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</si>
  <si>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</si>
  <si>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</si>
  <si>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</si>
  <si>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</si>
  <si>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</si>
  <si>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</si>
  <si>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</si>
  <si>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</si>
  <si>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</si>
  <si>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</si>
  <si>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</si>
  <si>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</si>
  <si>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</si>
  <si>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</si>
  <si>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</si>
  <si>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</si>
  <si>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</si>
  <si>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</si>
  <si>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</si>
  <si>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</si>
  <si>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</si>
  <si>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</si>
  <si>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</si>
  <si>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</si>
  <si>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</si>
  <si>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</si>
  <si>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</si>
  <si>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</si>
  <si>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</si>
  <si>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</si>
  <si>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</si>
  <si>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</si>
  <si>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</si>
  <si>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</si>
  <si>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</si>
  <si>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</si>
  <si>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</si>
  <si>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</si>
  <si>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</si>
  <si>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</si>
  <si>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</si>
  <si>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</si>
  <si>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</si>
  <si>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</si>
  <si>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</si>
  <si>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</si>
  <si>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</si>
  <si>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</si>
  <si>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</si>
  <si>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</si>
  <si>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</si>
  <si>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</si>
  <si>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</si>
  <si>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</si>
  <si>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</si>
  <si>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</si>
  <si>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</si>
  <si>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</si>
  <si>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</si>
  <si>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</si>
  <si>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</si>
  <si>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</si>
  <si>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</si>
  <si>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</si>
  <si>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</si>
  <si>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</si>
  <si>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</si>
  <si>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</si>
  <si>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</si>
  <si>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</si>
  <si>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</si>
  <si>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</si>
  <si>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</si>
  <si>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</si>
  <si>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</si>
  <si>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</si>
  <si>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</si>
  <si>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</si>
  <si>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</si>
  <si>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</si>
  <si>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</si>
  <si>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</si>
  <si>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</si>
  <si>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</si>
  <si>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</si>
  <si>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</si>
  <si>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</si>
  <si>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</si>
  <si>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</si>
  <si>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</si>
  <si>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</si>
  <si>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</si>
  <si>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</si>
  <si>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</si>
  <si>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</si>
  <si>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</si>
  <si>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</si>
  <si>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</si>
  <si>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</si>
  <si>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</si>
  <si>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</si>
  <si>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</si>
  <si>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</si>
  <si>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</si>
  <si>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</si>
  <si>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</si>
  <si>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</si>
  <si>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</si>
  <si>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</si>
  <si>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</si>
  <si>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</si>
  <si>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</si>
  <si>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</si>
  <si>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</si>
  <si>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</si>
  <si>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</si>
  <si>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</si>
  <si>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</si>
  <si>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</si>
  <si>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</si>
  <si>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</si>
  <si>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</si>
  <si>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</si>
  <si>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</si>
  <si>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</si>
  <si>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</si>
  <si>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</si>
  <si>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</si>
  <si>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</si>
  <si>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</si>
  <si>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</si>
  <si>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</si>
  <si>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</si>
  <si>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</si>
  <si>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</si>
  <si>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</si>
  <si>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</si>
  <si>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</si>
  <si>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</si>
  <si>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</si>
  <si>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</si>
  <si>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</si>
  <si>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</si>
  <si>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</si>
  <si>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</si>
  <si>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</si>
  <si>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</si>
  <si>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</si>
  <si>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</si>
  <si>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</si>
  <si>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</si>
  <si>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</si>
  <si>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</si>
  <si>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</si>
  <si>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</si>
  <si>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</si>
  <si>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</si>
  <si>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</si>
  <si>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</si>
  <si>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</si>
  <si>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</si>
  <si>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</si>
  <si>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</si>
  <si>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</si>
  <si>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</si>
  <si>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</si>
  <si>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</si>
  <si>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</si>
  <si>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</si>
  <si>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</si>
  <si>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</si>
  <si>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</si>
  <si>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</si>
  <si>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</si>
  <si>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</si>
  <si>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</si>
  <si>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</si>
  <si>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</si>
  <si>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</si>
  <si>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</si>
  <si>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</si>
  <si>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</si>
  <si>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</si>
  <si>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</si>
  <si>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</si>
  <si>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</si>
  <si>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</si>
  <si>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</si>
  <si>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</si>
  <si>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</si>
  <si>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</si>
  <si>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</si>
  <si>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</si>
  <si>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</si>
  <si>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</si>
  <si>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</si>
  <si>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</si>
  <si>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</si>
  <si>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</si>
  <si>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</si>
  <si>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</si>
  <si>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</si>
  <si>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</si>
  <si>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</si>
  <si>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</si>
  <si>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</si>
  <si>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</si>
  <si>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</si>
  <si>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</si>
  <si>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</si>
  <si>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</si>
  <si>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</si>
  <si>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</si>
  <si>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</si>
  <si>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</si>
  <si>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</si>
  <si>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</si>
  <si>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</si>
  <si>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</si>
  <si>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</si>
  <si>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</si>
  <si>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</si>
  <si>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</si>
  <si>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</si>
  <si>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</si>
  <si>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</si>
  <si>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</si>
  <si>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</si>
  <si>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</si>
  <si>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</si>
  <si>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</si>
  <si>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</si>
  <si>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</si>
  <si>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</si>
  <si>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</si>
  <si>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</si>
  <si>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</si>
  <si>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</si>
  <si>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</si>
  <si>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</si>
  <si>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</si>
  <si>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</si>
  <si>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</si>
  <si>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</si>
  <si>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</si>
  <si>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</si>
  <si>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</si>
  <si>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</si>
  <si>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</si>
  <si>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</si>
  <si>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</si>
  <si>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</si>
  <si>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</si>
  <si>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</si>
  <si>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</si>
  <si>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</si>
  <si>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</si>
  <si>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</si>
  <si>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</si>
  <si>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</si>
  <si>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</si>
  <si>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</si>
  <si>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</si>
  <si>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</si>
  <si>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</si>
  <si>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</si>
  <si>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</si>
  <si>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</si>
  <si>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</si>
  <si>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</si>
  <si>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</si>
  <si>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</si>
  <si>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</si>
  <si>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</si>
  <si>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</si>
  <si>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</si>
  <si>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</si>
  <si>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</si>
  <si>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</si>
  <si>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</si>
  <si>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</si>
  <si>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</si>
  <si>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</si>
  <si>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</si>
  <si>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</si>
  <si>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</si>
  <si>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</si>
  <si>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</si>
  <si>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</si>
  <si>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</si>
  <si>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</si>
  <si>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</si>
  <si>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</si>
  <si>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</si>
  <si>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</si>
  <si>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</si>
  <si>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</si>
  <si>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</si>
  <si>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</si>
  <si>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</si>
  <si>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</si>
  <si>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</si>
  <si>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</si>
  <si>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</si>
  <si>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</si>
  <si>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</si>
  <si>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</si>
  <si>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</si>
  <si>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</si>
  <si>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</si>
  <si>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</si>
  <si>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</si>
  <si>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</si>
  <si>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</si>
  <si>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</si>
  <si>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</si>
  <si>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</si>
  <si>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</si>
  <si>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</si>
  <si>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</si>
  <si>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</si>
  <si>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</si>
  <si>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</si>
  <si>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</si>
  <si>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</si>
  <si>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</si>
  <si>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</si>
  <si>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</si>
  <si>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</si>
  <si>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</si>
  <si>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</si>
  <si>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</si>
  <si>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</si>
  <si>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</si>
  <si>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</si>
  <si>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</si>
  <si>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</si>
  <si>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</si>
  <si>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</si>
  <si>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</si>
  <si>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</si>
  <si>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</si>
  <si>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</si>
  <si>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</si>
  <si>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</si>
  <si>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</si>
  <si>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</si>
  <si>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</si>
  <si>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</si>
  <si>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</si>
  <si>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</si>
  <si>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</si>
  <si>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</si>
  <si>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</si>
  <si>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</si>
  <si>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</si>
  <si>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</si>
  <si>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</si>
  <si>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</si>
  <si>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</si>
  <si>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</si>
  <si>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</si>
  <si>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</si>
  <si>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</si>
  <si>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</si>
  <si>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</si>
  <si>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</si>
  <si>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</si>
  <si>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</si>
  <si>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</si>
  <si>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</si>
  <si>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</si>
  <si>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</si>
  <si>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</si>
  <si>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</si>
  <si>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</si>
  <si>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</si>
  <si>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</si>
  <si>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</si>
  <si>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</si>
  <si>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</si>
  <si>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</si>
  <si>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</si>
  <si>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</si>
  <si>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</si>
  <si>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</si>
  <si>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</si>
  <si>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</si>
  <si>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</si>
  <si>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</si>
  <si>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</si>
  <si>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</si>
  <si>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</si>
  <si>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</si>
  <si>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</si>
  <si>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</si>
  <si>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</si>
  <si>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</si>
  <si>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</si>
  <si>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</si>
  <si>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</si>
  <si>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</si>
  <si>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</si>
  <si>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</si>
  <si>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</si>
  <si>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</si>
  <si>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</si>
  <si>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</si>
  <si>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</si>
  <si>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</si>
  <si>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</si>
  <si>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</si>
  <si>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</si>
  <si>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</si>
  <si>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</si>
  <si>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</si>
  <si>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</si>
  <si>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</si>
  <si>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</si>
  <si>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</si>
  <si>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</si>
  <si>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</si>
  <si>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</si>
  <si>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</si>
  <si>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</si>
  <si>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</si>
  <si>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</si>
  <si>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</si>
  <si>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</si>
  <si>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</si>
  <si>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</si>
  <si>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</si>
  <si>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</si>
  <si>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</si>
  <si>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</si>
  <si>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</si>
  <si>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</si>
  <si>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</si>
  <si>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</si>
  <si>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</si>
  <si>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</si>
  <si>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</si>
  <si>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</si>
  <si>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</si>
  <si>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</si>
  <si>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</si>
  <si>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</si>
  <si>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</si>
  <si>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</si>
  <si>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</si>
  <si>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</si>
  <si>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</si>
  <si>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</si>
  <si>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</si>
  <si>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</si>
  <si>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</si>
  <si>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</si>
  <si>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</si>
  <si>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</si>
  <si>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</si>
  <si>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</si>
  <si>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</si>
  <si>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</si>
  <si>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</si>
  <si>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</si>
  <si>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</si>
  <si>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</si>
  <si>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</si>
  <si>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</si>
  <si>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</si>
  <si>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</si>
  <si>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</si>
  <si>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</si>
  <si>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</si>
  <si>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</si>
  <si>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</si>
  <si>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</si>
  <si>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</si>
  <si>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</si>
  <si>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</si>
  <si>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</si>
  <si>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</si>
  <si>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</si>
  <si>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</si>
  <si>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</si>
  <si>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</si>
  <si>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</si>
  <si>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</si>
  <si>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</si>
  <si>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</si>
  <si>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</si>
  <si>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</si>
  <si>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</si>
  <si>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</si>
  <si>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</si>
  <si>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</si>
  <si>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</si>
  <si>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</si>
  <si>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</si>
  <si>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</si>
  <si>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</si>
  <si>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</si>
  <si>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</si>
  <si>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</si>
  <si>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</si>
  <si>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</si>
  <si>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</si>
  <si>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</si>
  <si>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</si>
  <si>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</si>
  <si>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</si>
  <si>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</si>
  <si>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</si>
  <si>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</si>
  <si>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</si>
  <si>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</si>
  <si>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</si>
  <si>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</si>
  <si>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</si>
  <si>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</si>
  <si>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</si>
  <si>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</si>
  <si>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</si>
  <si>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</si>
  <si>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</si>
  <si>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</si>
  <si>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</si>
  <si>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</si>
  <si>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</si>
  <si>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</si>
  <si>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</si>
  <si>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</si>
  <si>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</si>
  <si>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</si>
  <si>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</si>
  <si>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</si>
  <si>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</si>
  <si>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</si>
  <si>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</si>
  <si>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</si>
  <si>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</si>
  <si>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</si>
  <si>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</si>
  <si>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</si>
  <si>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</si>
  <si>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</si>
  <si>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</si>
  <si>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</si>
  <si>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</si>
  <si>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</si>
  <si>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</si>
  <si>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</si>
  <si>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</si>
  <si>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</si>
  <si>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</si>
  <si>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</si>
  <si>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</si>
  <si>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</si>
  <si>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</si>
  <si>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</si>
  <si>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</si>
  <si>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</si>
  <si>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</si>
  <si>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</si>
  <si>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</si>
  <si>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</si>
  <si>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</si>
  <si>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</si>
  <si>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</si>
  <si>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</si>
  <si>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</si>
  <si>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</si>
  <si>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</si>
  <si>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</si>
  <si>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</si>
  <si>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</si>
  <si>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</si>
  <si>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</si>
  <si>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</si>
  <si>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</si>
  <si>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</si>
  <si>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</si>
  <si>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</si>
  <si>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</si>
  <si>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</si>
  <si>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</si>
  <si>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</si>
  <si>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</si>
  <si>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</si>
  <si>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</si>
  <si>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</si>
  <si>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</si>
  <si>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</si>
  <si>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</si>
  <si>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</si>
  <si>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</si>
  <si>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</si>
  <si>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</si>
  <si>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</si>
  <si>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</si>
  <si>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</si>
  <si>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</si>
  <si>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</si>
  <si>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</si>
  <si>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</si>
  <si>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</si>
  <si>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</si>
  <si>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</si>
  <si>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</si>
  <si>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</si>
  <si>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</si>
  <si>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</si>
  <si>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</si>
  <si>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</si>
  <si>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</si>
  <si>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</si>
  <si>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</si>
  <si>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</si>
  <si>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</si>
  <si>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</si>
  <si>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</si>
  <si>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</si>
  <si>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</si>
  <si>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</si>
  <si>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</si>
  <si>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</si>
  <si>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</si>
  <si>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</si>
  <si>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</si>
  <si>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</si>
  <si>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</si>
  <si>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</si>
  <si>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</si>
  <si>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</si>
  <si>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</si>
  <si>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</si>
  <si>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</si>
  <si>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</si>
  <si>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</si>
  <si>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</si>
  <si>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</si>
  <si>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</si>
  <si>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</si>
  <si>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</si>
  <si>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</si>
  <si>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</si>
  <si>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</si>
  <si>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</si>
  <si>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</si>
  <si>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</si>
  <si>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</si>
  <si>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</si>
  <si>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</si>
  <si>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</si>
  <si>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</si>
  <si>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</si>
  <si>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</si>
  <si>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</si>
  <si>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</si>
  <si>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</si>
  <si>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</si>
  <si>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</si>
  <si>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</si>
  <si>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</si>
  <si>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</si>
  <si>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</si>
  <si>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</si>
  <si>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</si>
  <si>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</si>
  <si>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</si>
  <si>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</si>
  <si>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</si>
  <si>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</si>
  <si>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</si>
  <si>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</si>
  <si>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</si>
  <si>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</si>
  <si>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</si>
  <si>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</si>
  <si>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</si>
  <si>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</si>
  <si>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</si>
  <si>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</si>
  <si>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</si>
  <si>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</si>
  <si>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</si>
  <si>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</si>
  <si>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</si>
  <si>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</si>
  <si>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</si>
  <si>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</si>
  <si>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</si>
  <si>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</si>
  <si>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</si>
  <si>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</si>
  <si>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</si>
  <si>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</si>
  <si>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</si>
  <si>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</si>
  <si>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</si>
  <si>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</si>
  <si>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</si>
  <si>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</si>
  <si>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</si>
  <si>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</si>
  <si>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</si>
  <si>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</si>
  <si>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</si>
  <si>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</si>
  <si>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</si>
  <si>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</si>
  <si>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</si>
  <si>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</si>
  <si>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</si>
  <si>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</si>
  <si>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</si>
  <si>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</si>
  <si>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</si>
  <si>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</si>
  <si>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</si>
  <si>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</si>
  <si>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</si>
  <si>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</si>
  <si>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</si>
  <si>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</si>
  <si>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</si>
  <si>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</si>
  <si>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</si>
  <si>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</si>
  <si>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</si>
  <si>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</si>
  <si>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</si>
  <si>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</si>
  <si>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</si>
  <si>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</si>
  <si>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</si>
  <si>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</si>
  <si>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</si>
  <si>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</si>
  <si>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</si>
  <si>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</si>
  <si>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</si>
  <si>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</si>
  <si>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</si>
  <si>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</si>
  <si>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</si>
  <si>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</si>
  <si>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</si>
  <si>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</si>
  <si>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</si>
  <si>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</si>
  <si>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</si>
  <si>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</si>
  <si>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</si>
  <si>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</si>
  <si>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</si>
  <si>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</si>
  <si>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</si>
  <si>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</si>
  <si>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</si>
  <si>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</si>
  <si>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</si>
  <si>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</si>
  <si>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</si>
  <si>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</si>
  <si>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</si>
  <si>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</si>
  <si>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</si>
  <si>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</si>
  <si>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</si>
  <si>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</si>
  <si>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</si>
  <si>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</si>
  <si>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</si>
  <si>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</si>
  <si>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</si>
  <si>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</si>
  <si>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</si>
  <si>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</si>
  <si>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</si>
  <si>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</si>
  <si>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</si>
  <si>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</si>
  <si>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</si>
  <si>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</si>
  <si>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</si>
  <si>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</si>
  <si>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</si>
  <si>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</si>
  <si>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</si>
  <si>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</si>
  <si>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</si>
  <si>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</si>
  <si>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</si>
  <si>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</si>
  <si>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</si>
  <si>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</si>
  <si>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</si>
  <si>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</si>
  <si>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</si>
  <si>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</si>
  <si>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</si>
  <si>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</si>
  <si>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</si>
  <si>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</si>
  <si>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</si>
  <si>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</si>
  <si>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</si>
  <si>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</si>
  <si>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</si>
  <si>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</si>
  <si>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</si>
  <si>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</si>
  <si>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</si>
  <si>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</si>
  <si>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</si>
  <si>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</si>
  <si>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</si>
  <si>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</si>
  <si>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</si>
  <si>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</si>
  <si>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</si>
  <si>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</si>
  <si>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</si>
  <si>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</si>
  <si>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</si>
  <si>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</si>
  <si>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</si>
  <si>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</si>
  <si>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</si>
  <si>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</si>
  <si>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</si>
  <si>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</si>
  <si>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</si>
  <si>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</si>
  <si>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</si>
  <si>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</si>
  <si>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</si>
  <si>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</si>
  <si>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</si>
  <si>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</si>
  <si>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</si>
  <si>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</si>
  <si>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</si>
  <si>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</si>
  <si>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</si>
  <si>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</si>
  <si>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</si>
  <si>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</si>
  <si>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</si>
  <si>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</si>
  <si>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</si>
  <si>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</si>
  <si>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</si>
  <si>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</si>
  <si>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</si>
  <si>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</si>
  <si>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</si>
  <si>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</si>
  <si>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</si>
  <si>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</si>
  <si>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</si>
  <si>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</si>
  <si>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</si>
  <si>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</si>
  <si>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</si>
  <si>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</si>
  <si>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</si>
  <si>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</si>
  <si>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</si>
  <si>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</si>
  <si>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</si>
  <si>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</si>
  <si>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</si>
  <si>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</si>
  <si>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</si>
  <si>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</si>
  <si>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</si>
  <si>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</si>
  <si>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</si>
  <si>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</si>
  <si>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</si>
  <si>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</si>
  <si>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</si>
  <si>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</si>
  <si>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</si>
  <si>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</si>
  <si>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</si>
  <si>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</si>
  <si>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</si>
  <si>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</si>
  <si>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</si>
  <si>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</si>
  <si>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</si>
  <si>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</si>
  <si>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</si>
  <si>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</si>
  <si>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</si>
  <si>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</si>
  <si>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</si>
  <si>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</si>
  <si>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</si>
  <si>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</si>
  <si>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</si>
  <si>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</si>
  <si>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</si>
  <si>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</si>
  <si>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</si>
  <si>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</si>
  <si>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</si>
  <si>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</si>
  <si>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</si>
  <si>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</si>
  <si>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</si>
  <si>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</si>
  <si>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</si>
  <si>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</si>
  <si>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</si>
  <si>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</si>
  <si>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</si>
  <si>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</si>
  <si>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</si>
  <si>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</si>
  <si>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</si>
  <si>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</si>
  <si>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</si>
  <si>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</si>
  <si>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</si>
  <si>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</si>
  <si>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</si>
  <si>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</si>
  <si>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</si>
  <si>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</si>
  <si>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</si>
  <si>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</si>
  <si>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</si>
  <si>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</si>
  <si>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</si>
  <si>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</si>
  <si>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</si>
  <si>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</si>
  <si>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</si>
  <si>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</si>
  <si>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</si>
  <si>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</si>
  <si>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</si>
  <si>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</si>
  <si>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</si>
  <si>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</si>
  <si>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</si>
  <si>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</si>
  <si>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</si>
  <si>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</si>
  <si>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</si>
  <si>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</si>
  <si>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</si>
  <si>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</si>
  <si>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</si>
  <si>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</si>
  <si>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</si>
  <si>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</si>
  <si>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</si>
  <si>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</si>
  <si>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</si>
  <si>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</si>
  <si>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</si>
  <si>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</si>
  <si>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</si>
  <si>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</si>
  <si>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</si>
  <si>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</si>
  <si>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</si>
  <si>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</si>
  <si>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</si>
  <si>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</si>
  <si>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</si>
  <si>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</si>
  <si>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</si>
  <si>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</si>
  <si>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</si>
  <si>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</si>
  <si>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</si>
  <si>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</si>
  <si>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</si>
  <si>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</si>
  <si>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</si>
  <si>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</si>
  <si>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</si>
  <si>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</si>
  <si>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</si>
  <si>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</si>
  <si>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</si>
  <si>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</si>
  <si>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</si>
  <si>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</si>
  <si>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</si>
  <si>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</si>
  <si>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</si>
  <si>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</si>
  <si>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</si>
  <si>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</si>
  <si>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</si>
  <si>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</si>
  <si>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</si>
  <si>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</si>
  <si>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</si>
  <si>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</si>
  <si>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</si>
  <si>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</si>
  <si>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</si>
  <si>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</si>
  <si>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</si>
  <si>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</si>
  <si>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</si>
  <si>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</si>
  <si>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</si>
  <si>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</si>
  <si>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</si>
  <si>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</si>
  <si>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</si>
  <si>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</si>
  <si>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</si>
  <si>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</si>
  <si>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</si>
  <si>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</si>
  <si>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</si>
  <si>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</si>
  <si>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</si>
  <si>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</si>
  <si>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</si>
  <si>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</si>
  <si>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</si>
  <si>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</si>
  <si>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</si>
  <si>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</si>
  <si>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</si>
  <si>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</si>
  <si>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</si>
  <si>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</si>
  <si>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</si>
  <si>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</si>
  <si>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</si>
  <si>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</si>
  <si>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</si>
  <si>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</si>
  <si>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</si>
  <si>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</si>
  <si>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</si>
  <si>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</si>
  <si>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</si>
  <si>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</si>
  <si>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</si>
  <si>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</si>
  <si>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</si>
  <si>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</si>
  <si>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</si>
  <si>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</si>
  <si>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</si>
  <si>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</si>
  <si>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</si>
  <si>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</si>
  <si>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</si>
  <si>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</si>
  <si>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</si>
  <si>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</si>
  <si>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</si>
  <si>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</si>
  <si>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</si>
  <si>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</si>
  <si>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</si>
  <si>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</si>
  <si>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</si>
  <si>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</si>
  <si>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</si>
  <si>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</si>
  <si>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</si>
  <si>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</si>
  <si>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</si>
  <si>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</si>
  <si>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</si>
  <si>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</si>
  <si>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</si>
  <si>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</si>
  <si>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</si>
  <si>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</si>
  <si>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</si>
  <si>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</si>
  <si>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</si>
  <si>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</si>
  <si>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</si>
  <si>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</si>
  <si>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</si>
  <si>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</si>
  <si>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</si>
  <si>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</si>
  <si>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</si>
  <si>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</si>
  <si>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</si>
  <si>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</si>
  <si>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</si>
  <si>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</si>
  <si>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</si>
  <si>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</si>
  <si>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</si>
  <si>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</si>
  <si>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</si>
  <si>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</si>
  <si>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</si>
  <si>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</si>
  <si>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</si>
  <si>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</si>
  <si>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</si>
  <si>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</si>
  <si>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</si>
  <si>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</si>
  <si>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</si>
  <si>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</si>
  <si>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</si>
  <si>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</si>
  <si>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</si>
  <si>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</si>
  <si>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</si>
  <si>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</si>
  <si>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</si>
  <si>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</si>
  <si>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</si>
  <si>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</si>
  <si>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</si>
  <si>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</si>
  <si>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</si>
  <si>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</si>
  <si>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</si>
  <si>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</si>
  <si>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</si>
  <si>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</si>
  <si>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</si>
  <si>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</si>
  <si>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</si>
  <si>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</si>
  <si>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</si>
  <si>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</si>
  <si>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</si>
  <si>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</si>
  <si>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</si>
  <si>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</si>
  <si>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</si>
  <si>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</si>
  <si>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</si>
  <si>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</si>
  <si>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</si>
  <si>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</si>
  <si>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</si>
  <si>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</si>
  <si>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</si>
  <si>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</si>
  <si>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</si>
  <si>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</si>
  <si>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</si>
  <si>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</si>
  <si>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</si>
  <si>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</si>
  <si>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</si>
  <si>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</si>
  <si>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</si>
  <si>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</si>
  <si>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</si>
  <si>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</si>
  <si>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</si>
  <si>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</si>
  <si>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</si>
  <si>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</si>
  <si>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</si>
  <si>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</si>
  <si>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</si>
  <si>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</si>
  <si>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</si>
  <si>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</si>
  <si>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</si>
  <si>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</si>
  <si>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</si>
  <si>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</si>
  <si>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</si>
  <si>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</si>
  <si>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</si>
  <si>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</si>
  <si>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</si>
  <si>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</si>
  <si>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</si>
  <si>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</si>
  <si>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</si>
  <si>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</si>
  <si>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</si>
  <si>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</si>
  <si>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</si>
  <si>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</si>
  <si>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</si>
  <si>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</si>
  <si>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</si>
  <si>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</si>
  <si>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</si>
  <si>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</si>
  <si>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</si>
  <si>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</si>
  <si>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</si>
  <si>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</si>
  <si>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</si>
  <si>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</si>
  <si>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</si>
  <si>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</si>
  <si>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</si>
  <si>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</si>
  <si>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</si>
  <si>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</si>
  <si>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</si>
  <si>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</si>
  <si>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</si>
  <si>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</si>
  <si>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</si>
  <si>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</si>
  <si>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</si>
  <si>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</si>
  <si>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</si>
  <si>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</si>
  <si>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</si>
  <si>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</si>
  <si>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</si>
  <si>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</si>
  <si>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</si>
  <si>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</si>
  <si>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</si>
  <si>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</si>
  <si>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</si>
  <si>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</si>
  <si>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</si>
  <si>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</si>
  <si>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</si>
  <si>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</si>
  <si>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</si>
  <si>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</si>
  <si>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</si>
  <si>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</si>
  <si>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</si>
  <si>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</si>
  <si>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</si>
  <si>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</si>
  <si>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</si>
  <si>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</si>
  <si>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</si>
  <si>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</si>
  <si>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</si>
  <si>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</si>
  <si>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</si>
  <si>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</si>
  <si>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</si>
  <si>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</si>
  <si>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</si>
  <si>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</si>
  <si>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</si>
  <si>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</si>
  <si>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</si>
  <si>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</si>
  <si>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</si>
  <si>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</si>
  <si>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</si>
  <si>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</si>
  <si>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</si>
  <si>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</si>
  <si>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</si>
  <si>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</si>
  <si>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</si>
  <si>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</si>
  <si>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</si>
  <si>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</si>
  <si>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</si>
  <si>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</si>
  <si>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</si>
  <si>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</si>
  <si>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</si>
  <si>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</si>
  <si>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</si>
  <si>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</si>
  <si>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</si>
  <si>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</si>
  <si>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</si>
  <si>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</si>
  <si>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</si>
  <si>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</si>
  <si>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</si>
  <si>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</si>
  <si>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</si>
  <si>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</si>
  <si>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</si>
  <si>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</si>
  <si>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</si>
  <si>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</si>
  <si>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</si>
  <si>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</si>
  <si>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</si>
  <si>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</si>
  <si>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</si>
  <si>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</si>
  <si>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</si>
  <si>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</si>
  <si>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</si>
  <si>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</si>
  <si>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</si>
  <si>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</si>
  <si>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</si>
  <si>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</si>
  <si>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</si>
  <si>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</si>
  <si>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</si>
  <si>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</si>
  <si>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</si>
  <si>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</si>
  <si>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</si>
  <si>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</si>
  <si>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</si>
  <si>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</si>
  <si>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</si>
  <si>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</si>
  <si>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</si>
  <si>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</si>
  <si>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</si>
  <si>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</si>
  <si>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</si>
  <si>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</si>
  <si>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</si>
  <si>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</si>
  <si>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</si>
  <si>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</si>
  <si>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</si>
  <si>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</si>
  <si>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</si>
  <si>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</si>
  <si>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</si>
  <si>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</si>
  <si>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</si>
  <si>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</si>
  <si>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</si>
  <si>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</si>
  <si>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</si>
  <si>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</si>
  <si>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</si>
  <si>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</si>
  <si>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</si>
  <si>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</si>
  <si>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</si>
  <si>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</si>
  <si>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</si>
  <si>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</si>
  <si>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</si>
  <si>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</si>
  <si>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</si>
  <si>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</si>
  <si>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</si>
  <si>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</si>
  <si>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</si>
  <si>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</si>
  <si>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</si>
  <si>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</si>
  <si>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</si>
  <si>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</si>
  <si>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</si>
  <si>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</si>
  <si>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</si>
  <si>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</si>
  <si>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</si>
  <si>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</si>
  <si>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</si>
  <si>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</si>
  <si>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</si>
  <si>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</si>
  <si>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</si>
  <si>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</si>
  <si>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</si>
  <si>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</si>
  <si>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</si>
  <si>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</si>
  <si>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</si>
  <si>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</si>
  <si>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</si>
  <si>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</si>
  <si>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</si>
  <si>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</si>
  <si>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</si>
  <si>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</si>
  <si>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</si>
  <si>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</si>
  <si>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</si>
  <si>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</si>
  <si>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</si>
  <si>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</si>
  <si>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</si>
  <si>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</si>
  <si>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</si>
  <si>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</si>
  <si>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</si>
  <si>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</si>
  <si>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</si>
  <si>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</si>
  <si>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</si>
  <si>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</si>
  <si>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</si>
  <si>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</si>
  <si>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</si>
  <si>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</si>
  <si>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</si>
  <si>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</si>
  <si>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</si>
  <si>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</si>
  <si>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</si>
  <si>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</si>
  <si>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</si>
  <si>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</si>
  <si>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</si>
  <si>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</si>
  <si>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</si>
  <si>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</si>
  <si>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</si>
  <si>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</si>
  <si>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</si>
  <si>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</si>
  <si>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</si>
  <si>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</si>
  <si>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</si>
  <si>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</si>
  <si>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</si>
  <si>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</si>
  <si>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</si>
  <si>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</si>
  <si>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</si>
  <si>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</si>
  <si>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</si>
  <si>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</si>
  <si>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</si>
  <si>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</si>
  <si>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</si>
  <si>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</si>
  <si>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</si>
  <si>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</si>
  <si>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</si>
  <si>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</si>
  <si>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</si>
  <si>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</si>
  <si>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</si>
  <si>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</si>
  <si>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</si>
  <si>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</si>
  <si>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</si>
  <si>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</si>
  <si>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</si>
  <si>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</si>
  <si>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</si>
  <si>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</si>
  <si>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</si>
  <si>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</si>
  <si>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</si>
  <si>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</si>
  <si>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</si>
  <si>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</si>
  <si>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</si>
  <si>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</si>
  <si>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</si>
  <si>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</si>
  <si>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</si>
  <si>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</si>
  <si>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</si>
  <si>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</si>
  <si>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</si>
  <si>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</si>
  <si>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</si>
  <si>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</si>
  <si>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</si>
  <si>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</si>
  <si>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</si>
  <si>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</si>
  <si>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</si>
  <si>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</si>
  <si>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</si>
  <si>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</si>
  <si>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</si>
  <si>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</si>
  <si>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</si>
  <si>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</si>
  <si>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</si>
  <si>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</si>
  <si>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</si>
  <si>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</si>
  <si>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</si>
  <si>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</si>
  <si>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</si>
  <si>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</si>
  <si>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</si>
  <si>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</si>
  <si>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</si>
  <si>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</si>
  <si>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</si>
  <si>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</si>
  <si>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</si>
  <si>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</si>
  <si>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</si>
  <si>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</si>
  <si>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</si>
  <si>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</si>
  <si>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</si>
  <si>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</si>
  <si>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</si>
  <si>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</si>
  <si>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</si>
  <si>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</si>
  <si>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</si>
  <si>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</si>
  <si>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</si>
  <si>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</si>
  <si>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</si>
  <si>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</si>
  <si>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</si>
  <si>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</si>
  <si>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</si>
  <si>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</si>
  <si>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</si>
  <si>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</si>
  <si>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</si>
  <si>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</si>
  <si>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</si>
  <si>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</si>
  <si>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</si>
  <si>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</si>
  <si>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</si>
  <si>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</si>
  <si>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</si>
  <si>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</si>
  <si>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</si>
  <si>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</si>
  <si>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</si>
  <si>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</si>
  <si>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</si>
  <si>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</si>
  <si>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</si>
  <si>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</si>
  <si>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</si>
  <si>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</si>
  <si>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</si>
  <si>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</si>
  <si>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</si>
  <si>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</si>
  <si>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</si>
  <si>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</si>
  <si>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</si>
  <si>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</si>
  <si>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</si>
  <si>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</si>
  <si>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</si>
  <si>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</si>
  <si>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</si>
  <si>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</si>
  <si>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</si>
  <si>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</si>
  <si>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</si>
  <si>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</si>
  <si>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</si>
  <si>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</si>
  <si>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</si>
  <si>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</si>
  <si>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</si>
  <si>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</si>
  <si>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</si>
  <si>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</si>
  <si>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</si>
  <si>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</si>
  <si>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</si>
  <si>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</si>
  <si>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</si>
  <si>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</si>
  <si>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</si>
  <si>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</si>
  <si>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</si>
  <si>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</si>
  <si>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</si>
  <si>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</si>
  <si>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</si>
  <si>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</si>
  <si>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</si>
  <si>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</si>
  <si>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</si>
  <si>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</si>
  <si>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</si>
  <si>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</si>
  <si>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</si>
  <si>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</si>
  <si>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</si>
  <si>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</si>
  <si>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</si>
  <si>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</si>
  <si>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</si>
  <si>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</si>
  <si>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</si>
  <si>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</si>
  <si>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</si>
  <si>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</si>
  <si>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</si>
  <si>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</si>
  <si>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</si>
  <si>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</si>
  <si>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</si>
  <si>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</si>
  <si>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</si>
  <si>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</si>
  <si>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</si>
  <si>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</si>
  <si>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</si>
  <si>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</si>
  <si>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</si>
  <si>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</si>
  <si>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</si>
  <si>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</si>
  <si>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</si>
  <si>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</si>
  <si>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</si>
  <si>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</si>
  <si>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</si>
  <si>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</si>
  <si>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</si>
  <si>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</si>
  <si>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</si>
  <si>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</si>
  <si>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</si>
  <si>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</si>
  <si>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</si>
  <si>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</si>
  <si>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</si>
  <si>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</si>
  <si>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</si>
  <si>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</si>
  <si>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</si>
  <si>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</si>
  <si>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</si>
  <si>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</si>
  <si>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</si>
  <si>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</si>
  <si>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</si>
  <si>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</si>
  <si>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</si>
  <si>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</si>
  <si>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</si>
  <si>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</si>
  <si>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</si>
  <si>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</si>
  <si>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</si>
  <si>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</si>
  <si>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</si>
  <si>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</si>
  <si>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</si>
  <si>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</si>
  <si>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</si>
  <si>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</si>
  <si>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</si>
  <si>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</si>
  <si>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</si>
  <si>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</si>
  <si>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</si>
  <si>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</si>
  <si>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</si>
  <si>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</si>
  <si>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</si>
  <si>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</si>
  <si>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</si>
  <si>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</si>
  <si>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</si>
  <si>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</si>
  <si>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</si>
  <si>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</si>
  <si>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</si>
  <si>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</si>
  <si>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</si>
  <si>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</si>
  <si>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</si>
  <si>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</si>
  <si>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</si>
  <si>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</si>
  <si>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</si>
  <si>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</si>
  <si>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</si>
  <si>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</si>
  <si>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</si>
  <si>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</si>
  <si>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</si>
  <si>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</si>
  <si>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</si>
  <si>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</si>
  <si>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</si>
  <si>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</si>
  <si>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</si>
  <si>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</si>
  <si>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</si>
  <si>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</si>
  <si>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</si>
  <si>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</si>
  <si>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</si>
  <si>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</si>
  <si>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</si>
  <si>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</si>
  <si>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</si>
  <si>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</si>
  <si>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</si>
  <si>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</si>
  <si>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</si>
  <si>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</si>
  <si>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</si>
  <si>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</si>
  <si>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</si>
  <si>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</si>
  <si>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</si>
  <si>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</si>
  <si>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</si>
  <si>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</si>
  <si>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</si>
  <si>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</si>
  <si>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</si>
  <si>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</si>
  <si>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</si>
  <si>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</si>
  <si>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</si>
  <si>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</si>
  <si>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</si>
  <si>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</si>
  <si>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</si>
  <si>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</si>
  <si>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</si>
  <si>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</si>
  <si>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</si>
  <si>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</si>
  <si>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</si>
  <si>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</si>
  <si>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</si>
  <si>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</si>
  <si>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</si>
  <si>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</si>
  <si>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</si>
  <si>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</si>
  <si>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</si>
  <si>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</si>
  <si>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</si>
  <si>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</si>
  <si>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</si>
  <si>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</si>
  <si>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</si>
  <si>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</si>
  <si>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</si>
  <si>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</si>
  <si>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</si>
  <si>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</si>
  <si>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</si>
  <si>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</si>
  <si>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</si>
  <si>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</si>
  <si>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</si>
  <si>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</si>
  <si>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</si>
  <si>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</si>
  <si>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</si>
  <si>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</si>
  <si>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</si>
  <si>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</si>
  <si>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</si>
  <si>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</si>
  <si>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</si>
  <si>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</si>
  <si>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</si>
  <si>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</si>
  <si>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</si>
  <si>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</si>
  <si>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</si>
  <si>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</si>
  <si>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</si>
  <si>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</si>
  <si>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</si>
  <si>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</si>
  <si>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</si>
  <si>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</si>
  <si>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</si>
  <si>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</si>
  <si>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</si>
  <si>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</si>
  <si>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</si>
  <si>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</si>
  <si>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</si>
  <si>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</si>
  <si>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</si>
  <si>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</si>
  <si>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</si>
  <si>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</si>
  <si>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</si>
  <si>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</si>
  <si>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</si>
  <si>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</si>
  <si>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</si>
  <si>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</si>
  <si>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</si>
  <si>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</si>
  <si>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</si>
  <si>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</si>
  <si>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</si>
  <si>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</si>
  <si>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</si>
  <si>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</si>
  <si>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</si>
  <si>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</si>
  <si>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</si>
  <si>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</si>
  <si>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</si>
  <si>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</si>
  <si>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</si>
  <si>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</si>
  <si>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</si>
  <si>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</si>
  <si>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</si>
  <si>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</si>
  <si>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</si>
  <si>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</si>
  <si>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</si>
  <si>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</si>
  <si>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</si>
  <si>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</si>
  <si>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</si>
  <si>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</si>
  <si>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</si>
  <si>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</si>
  <si>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</si>
  <si>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</si>
  <si>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</si>
  <si>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</si>
  <si>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</si>
  <si>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</si>
  <si>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</si>
  <si>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</si>
  <si>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</si>
  <si>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</si>
  <si>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</si>
  <si>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</si>
  <si>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</si>
  <si>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</si>
  <si>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</si>
  <si>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</si>
  <si>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</si>
  <si>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</si>
  <si>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</si>
  <si>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</si>
  <si>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</si>
  <si>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</si>
  <si>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</si>
  <si>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</si>
  <si>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</si>
  <si>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</si>
  <si>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</si>
  <si>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</si>
  <si>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</si>
  <si>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</si>
  <si>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</si>
  <si>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</si>
  <si>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</si>
  <si>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</si>
  <si>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</si>
  <si>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</si>
  <si>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</si>
  <si>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</si>
  <si>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</si>
  <si>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</si>
  <si>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</si>
  <si>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</si>
  <si>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</si>
  <si>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</si>
  <si>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</si>
  <si>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</si>
  <si>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</si>
  <si>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</si>
  <si>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</si>
  <si>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</si>
  <si>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</si>
  <si>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</si>
  <si>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</si>
  <si>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</si>
  <si>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</si>
  <si>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</si>
  <si>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</si>
  <si>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</si>
  <si>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</si>
  <si>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</si>
  <si>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</si>
  <si>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</si>
  <si>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</si>
  <si>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</si>
  <si>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</si>
  <si>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</si>
  <si>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</si>
  <si>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</si>
  <si>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</si>
  <si>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</si>
  <si>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</si>
  <si>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</si>
  <si>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</si>
  <si>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</si>
  <si>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</si>
  <si>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</si>
  <si>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</si>
  <si>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</si>
  <si>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</si>
  <si>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</si>
  <si>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</si>
  <si>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</si>
  <si>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</si>
  <si>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</si>
  <si>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</si>
  <si>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</si>
  <si>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</si>
  <si>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</si>
  <si>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</si>
  <si>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</si>
  <si>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</si>
  <si>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</si>
  <si>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</si>
  <si>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</si>
  <si>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</si>
  <si>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</si>
  <si>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</si>
  <si>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</si>
  <si>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</si>
  <si>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</si>
  <si>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</si>
  <si>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</si>
  <si>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</si>
  <si>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</si>
  <si>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</si>
  <si>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</si>
  <si>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</si>
  <si>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</si>
  <si>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</si>
  <si>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</si>
  <si>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</si>
  <si>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</si>
  <si>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</si>
  <si>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</si>
  <si>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</si>
  <si>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</si>
  <si>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</si>
  <si>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</si>
  <si>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</si>
  <si>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</si>
  <si>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</si>
  <si>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</si>
  <si>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</si>
  <si>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</si>
  <si>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</si>
  <si>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</si>
  <si>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</si>
  <si>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</si>
  <si>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</si>
  <si>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</si>
  <si>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</si>
  <si>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</si>
  <si>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</si>
  <si>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</si>
  <si>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</si>
  <si>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</si>
  <si>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</si>
  <si>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</si>
  <si>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</si>
  <si>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</si>
  <si>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</si>
  <si>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</si>
  <si>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</si>
  <si>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</si>
  <si>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</si>
  <si>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</si>
  <si>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</si>
  <si>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</si>
  <si>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</si>
  <si>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</si>
  <si>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</si>
  <si>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</si>
  <si>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</si>
  <si>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</si>
  <si>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</si>
  <si>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</si>
  <si>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</si>
  <si>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</si>
  <si>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</si>
  <si>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</si>
  <si>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</si>
  <si>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</si>
  <si>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</si>
  <si>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</si>
  <si>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</si>
  <si>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</si>
  <si>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</si>
  <si>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</si>
  <si>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</si>
  <si>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</si>
  <si>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</si>
  <si>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</si>
  <si>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</si>
  <si>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</si>
  <si>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</si>
  <si>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</si>
  <si>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</si>
  <si>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</si>
  <si>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</si>
  <si>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</si>
  <si>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</si>
  <si>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</si>
  <si>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</si>
  <si>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</si>
  <si>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</si>
  <si>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</si>
  <si>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</si>
  <si>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</si>
  <si>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</si>
  <si>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</si>
  <si>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</si>
  <si>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</si>
  <si>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</si>
  <si>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</si>
  <si>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</si>
  <si>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</si>
  <si>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</si>
  <si>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</si>
  <si>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</si>
  <si>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</si>
  <si>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</si>
  <si>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</si>
  <si>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</si>
  <si>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</si>
  <si>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</si>
  <si>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</si>
  <si>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</si>
  <si>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</si>
  <si>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</si>
  <si>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</si>
  <si>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</si>
  <si>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</si>
  <si>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</si>
  <si>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</si>
  <si>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</si>
  <si>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</si>
  <si>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</si>
  <si>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</si>
  <si>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</si>
  <si>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</si>
  <si>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</si>
  <si>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</si>
  <si>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</si>
  <si>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</si>
  <si>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</si>
  <si>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</si>
  <si>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</si>
  <si>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</si>
  <si>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</si>
  <si>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</si>
  <si>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</si>
  <si>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</si>
  <si>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</si>
  <si>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</si>
  <si>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</si>
  <si>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</si>
  <si>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</si>
  <si>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</si>
  <si>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</si>
  <si>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</si>
  <si>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</si>
  <si>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</si>
  <si>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</si>
  <si>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</si>
  <si>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</si>
  <si>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</si>
  <si>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</si>
  <si>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</si>
  <si>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</si>
  <si>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</si>
  <si>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</si>
  <si>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</si>
  <si>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</si>
  <si>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</si>
  <si>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</si>
  <si>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</si>
  <si>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</si>
  <si>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</si>
  <si>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</si>
  <si>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</si>
  <si>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</si>
  <si>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</si>
  <si>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</si>
  <si>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</si>
  <si>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</si>
  <si>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</si>
  <si>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</si>
  <si>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</si>
  <si>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</si>
  <si>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</si>
  <si>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</si>
  <si>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</si>
  <si>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</si>
  <si>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</si>
  <si>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</si>
  <si>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</si>
  <si>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</si>
  <si>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</si>
  <si>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</si>
  <si>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</si>
  <si>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</si>
  <si>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</si>
  <si>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</si>
  <si>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</si>
  <si>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</si>
  <si>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</si>
  <si>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</si>
  <si>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</si>
  <si>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</si>
  <si>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</si>
  <si>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</si>
  <si>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</si>
  <si>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</si>
  <si>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</si>
  <si>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</si>
  <si>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</si>
  <si>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</si>
  <si>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</si>
  <si>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</si>
  <si>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</si>
  <si>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</si>
  <si>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</si>
  <si>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</si>
  <si>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</si>
  <si>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</si>
  <si>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</si>
  <si>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</si>
  <si>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</si>
  <si>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</si>
  <si>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</si>
  <si>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</si>
  <si>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</si>
  <si>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</si>
  <si>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</si>
  <si>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</si>
  <si>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</si>
  <si>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</si>
  <si>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</si>
  <si>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</si>
  <si>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</si>
  <si>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</si>
  <si>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</si>
  <si>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</si>
  <si>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</si>
  <si>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</si>
  <si>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</si>
  <si>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</si>
  <si>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</si>
  <si>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</si>
  <si>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</si>
  <si>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</si>
  <si>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</si>
  <si>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</si>
  <si>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</si>
  <si>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</si>
  <si>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</si>
  <si>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</si>
  <si>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</si>
  <si>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</si>
  <si>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</si>
  <si>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</si>
  <si>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</si>
  <si>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</si>
  <si>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</si>
  <si>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</si>
  <si>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</si>
  <si>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</si>
  <si>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</si>
  <si>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</si>
  <si>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</si>
  <si>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</si>
  <si>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</si>
  <si>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</si>
  <si>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</si>
  <si>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</si>
  <si>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</si>
  <si>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</si>
  <si>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</si>
  <si>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</si>
  <si>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</si>
  <si>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</si>
  <si>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</si>
  <si>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</si>
  <si>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</si>
  <si>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</si>
  <si>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</si>
  <si>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</si>
  <si>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</si>
  <si>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</si>
  <si>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</si>
  <si>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</si>
  <si>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</si>
  <si>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</si>
  <si>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</si>
  <si>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</si>
  <si>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</si>
  <si>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</si>
  <si>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</si>
  <si>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</si>
  <si>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</si>
  <si>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</si>
  <si>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</si>
  <si>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</si>
  <si>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</si>
  <si>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</si>
  <si>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</si>
  <si>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</si>
  <si>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</si>
  <si>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</si>
  <si>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</si>
  <si>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</si>
  <si>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</si>
  <si>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</si>
  <si>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</si>
  <si>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</si>
  <si>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</si>
  <si>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</si>
  <si>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</si>
  <si>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</si>
  <si>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</si>
  <si>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</si>
  <si>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</si>
  <si>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</si>
  <si>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</si>
  <si>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</si>
  <si>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</si>
  <si>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</si>
  <si>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</si>
  <si>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</si>
  <si>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</si>
  <si>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</si>
  <si>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</si>
  <si>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</si>
  <si>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</si>
  <si>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</si>
  <si>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</si>
  <si>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</si>
  <si>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</si>
  <si>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</si>
  <si>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</si>
  <si>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</si>
  <si>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</si>
  <si>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</si>
  <si>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</si>
  <si>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</si>
  <si>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</si>
  <si>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</si>
  <si>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</si>
  <si>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</si>
  <si>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</si>
  <si>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</si>
  <si>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</si>
  <si>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</si>
  <si>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</si>
  <si>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</si>
  <si>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</si>
  <si>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</si>
  <si>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</si>
  <si>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</si>
  <si>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</si>
  <si>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</si>
  <si>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</si>
  <si>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</si>
  <si>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</si>
  <si>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</si>
  <si>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</si>
  <si>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</si>
  <si>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</si>
  <si>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</si>
  <si>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</si>
  <si>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</si>
  <si>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</si>
  <si>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</si>
  <si>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</si>
  <si>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</si>
  <si>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</si>
  <si>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</si>
  <si>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</si>
  <si>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</si>
  <si>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</si>
  <si>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</si>
  <si>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</si>
  <si>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</si>
  <si>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</si>
  <si>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</si>
  <si>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</si>
  <si>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</si>
  <si>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</si>
  <si>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</si>
  <si>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</si>
  <si>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</si>
  <si>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</si>
  <si>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</si>
  <si>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</si>
  <si>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</si>
  <si>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</si>
  <si>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</si>
  <si>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</si>
  <si>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</si>
  <si>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</si>
  <si>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</si>
  <si>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</si>
  <si>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</si>
  <si>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</si>
  <si>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</si>
  <si>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</si>
  <si>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</si>
  <si>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</si>
  <si>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</si>
  <si>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</si>
  <si>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</si>
  <si>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</si>
  <si>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</si>
  <si>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</si>
  <si>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</si>
  <si>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</si>
  <si>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</si>
  <si>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</si>
  <si>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</si>
  <si>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</si>
  <si>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</si>
  <si>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</si>
  <si>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</si>
  <si>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</si>
  <si>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</si>
  <si>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</si>
  <si>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</si>
  <si>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</si>
  <si>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</si>
  <si>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</si>
  <si>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</si>
  <si>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</si>
  <si>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</si>
  <si>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</si>
  <si>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</si>
  <si>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</si>
  <si>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</si>
  <si>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</si>
  <si>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</si>
  <si>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</si>
  <si>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</si>
  <si>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</si>
  <si>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</si>
  <si>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</si>
  <si>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</si>
  <si>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</si>
  <si>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</si>
  <si>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</si>
  <si>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</si>
  <si>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</si>
  <si>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</si>
  <si>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</si>
  <si>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</si>
  <si>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</si>
  <si>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</si>
  <si>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</si>
  <si>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</si>
  <si>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</si>
  <si>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</si>
  <si>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</si>
  <si>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</si>
  <si>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</si>
  <si>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</si>
  <si>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</si>
  <si>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</si>
  <si>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</si>
  <si>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</si>
  <si>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</si>
  <si>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</si>
  <si>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</si>
  <si>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</si>
  <si>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</si>
  <si>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</si>
  <si>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</si>
  <si>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</si>
  <si>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</si>
  <si>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</si>
  <si>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</si>
  <si>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</si>
  <si>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</si>
  <si>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</si>
  <si>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</si>
  <si>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</si>
  <si>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</si>
  <si>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</si>
  <si>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</si>
  <si>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</si>
  <si>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</si>
  <si>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</si>
  <si>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</si>
  <si>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</si>
  <si>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</si>
  <si>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</si>
  <si>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</si>
  <si>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</si>
  <si>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</si>
  <si>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</si>
  <si>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</si>
  <si>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</si>
  <si>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</si>
  <si>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</si>
  <si>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</si>
  <si>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</si>
  <si>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</si>
  <si>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</si>
  <si>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</si>
  <si>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</si>
  <si>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</si>
  <si>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</si>
  <si>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</si>
  <si>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</si>
  <si>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</si>
  <si>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</si>
  <si>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</si>
  <si>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</si>
  <si>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</si>
  <si>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</si>
  <si>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</si>
  <si>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</si>
  <si>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</si>
  <si>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</si>
  <si>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</si>
  <si>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</si>
  <si>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</si>
  <si>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</si>
  <si>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</si>
  <si>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</si>
  <si>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</si>
  <si>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</si>
  <si>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</si>
  <si>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</si>
  <si>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</si>
  <si>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</si>
  <si>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</si>
  <si>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</si>
  <si>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</si>
  <si>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</si>
  <si>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</si>
  <si>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</si>
  <si>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</si>
  <si>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</si>
  <si>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</si>
  <si>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</si>
  <si>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</si>
  <si>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</si>
  <si>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</si>
  <si>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</si>
  <si>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</si>
  <si>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</si>
  <si>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</si>
  <si>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</si>
  <si>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</si>
  <si>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</si>
  <si>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</si>
  <si>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</si>
  <si>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</si>
  <si>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</si>
  <si>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</si>
  <si>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</si>
  <si>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</si>
  <si>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</si>
  <si>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</si>
  <si>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</si>
  <si>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</si>
  <si>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</si>
  <si>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</si>
  <si>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</si>
  <si>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</si>
  <si>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</si>
  <si>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</si>
  <si>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</si>
  <si>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</si>
  <si>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</si>
  <si>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</si>
  <si>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</si>
  <si>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</si>
  <si>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</si>
  <si>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</si>
  <si>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</si>
  <si>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</si>
  <si>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</si>
  <si>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</si>
  <si>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</si>
  <si>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</si>
  <si>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</si>
  <si>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</si>
  <si>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</si>
  <si>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</si>
  <si>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</si>
  <si>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</si>
  <si>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</si>
  <si>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</si>
  <si>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</si>
  <si>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</si>
  <si>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</si>
  <si>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</si>
  <si>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</si>
  <si>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</si>
  <si>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</si>
  <si>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</si>
  <si>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</si>
  <si>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</si>
  <si>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</si>
  <si>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</si>
  <si>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</si>
  <si>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</si>
  <si>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</si>
  <si>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</si>
  <si>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</si>
  <si>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</si>
  <si>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</si>
  <si>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</si>
  <si>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</si>
  <si>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</si>
  <si>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</si>
  <si>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</si>
  <si>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</si>
  <si>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</si>
  <si>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</si>
  <si>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</si>
  <si>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</si>
  <si>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</si>
  <si>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</si>
  <si>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</si>
  <si>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</si>
  <si>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</si>
  <si>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</si>
  <si>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</si>
  <si>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</si>
  <si>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</si>
  <si>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</si>
  <si>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</si>
  <si>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</si>
  <si>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</si>
  <si>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</si>
  <si>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</si>
  <si>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</si>
  <si>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</si>
  <si>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</si>
  <si>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</si>
  <si>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</si>
  <si>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</si>
  <si>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</si>
  <si>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</si>
  <si>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</si>
  <si>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</si>
  <si>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</si>
  <si>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</si>
  <si>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</si>
  <si>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</si>
  <si>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</si>
  <si>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</si>
  <si>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</si>
  <si>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</si>
  <si>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</si>
  <si>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</si>
  <si>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</si>
  <si>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</si>
  <si>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</si>
  <si>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</si>
  <si>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</si>
  <si>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</si>
  <si>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</si>
  <si>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</si>
  <si>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</si>
  <si>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</si>
  <si>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</si>
  <si>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</si>
  <si>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</si>
  <si>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</si>
  <si>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</si>
  <si>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</si>
  <si>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</si>
  <si>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</si>
  <si>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</si>
  <si>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</si>
  <si>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</si>
  <si>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</si>
  <si>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</si>
  <si>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</si>
  <si>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</si>
  <si>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</si>
  <si>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</si>
  <si>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</si>
  <si>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</si>
  <si>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</si>
  <si>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</si>
  <si>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</si>
  <si>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</si>
  <si>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</si>
  <si>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</si>
  <si>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</si>
  <si>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</si>
  <si>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</si>
  <si>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</si>
  <si>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</si>
  <si>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</si>
  <si>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</si>
  <si>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</si>
  <si>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</si>
  <si>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</si>
  <si>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</si>
  <si>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</si>
  <si>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</si>
  <si>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</si>
  <si>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</si>
  <si>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</si>
  <si>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</si>
  <si>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</si>
  <si>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</si>
  <si>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</si>
  <si>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</si>
  <si>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</si>
  <si>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</si>
  <si>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</si>
  <si>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</si>
  <si>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</si>
  <si>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</si>
  <si>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</si>
  <si>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</si>
  <si>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</si>
  <si>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</si>
  <si>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</si>
  <si>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</si>
  <si>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</si>
  <si>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</si>
  <si>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</si>
  <si>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</si>
  <si>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</si>
  <si>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</si>
  <si>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</si>
  <si>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</si>
  <si>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</si>
  <si>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</si>
  <si>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</si>
  <si>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</si>
  <si>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</si>
  <si>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</si>
  <si>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</si>
  <si>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</si>
  <si>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</si>
  <si>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</si>
  <si>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</si>
  <si>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</si>
  <si>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</si>
  <si>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</si>
  <si>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</si>
  <si>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</si>
  <si>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</si>
  <si>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</si>
  <si>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</si>
  <si>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</si>
  <si>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</si>
  <si>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</si>
  <si>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</si>
  <si>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</si>
  <si>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</si>
  <si>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</si>
  <si>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</si>
  <si>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</si>
  <si>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</si>
  <si>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</si>
  <si>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</si>
  <si>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</si>
  <si>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</si>
  <si>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</si>
  <si>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</si>
  <si>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</si>
  <si>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</si>
  <si>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</si>
  <si>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</si>
  <si>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</si>
  <si>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</si>
  <si>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</si>
  <si>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</si>
  <si>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</si>
  <si>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</si>
  <si>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</si>
  <si>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</si>
  <si>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</si>
  <si>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</si>
  <si>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</si>
  <si>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</si>
  <si>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</si>
  <si>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</si>
  <si>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</si>
  <si>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</si>
  <si>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</si>
  <si>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</si>
  <si>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</si>
  <si>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</si>
  <si>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</si>
  <si>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</si>
  <si>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</si>
  <si>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</si>
  <si>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</si>
  <si>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</si>
  <si>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</si>
  <si>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</si>
  <si>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</si>
  <si>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</si>
  <si>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</si>
  <si>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</si>
  <si>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</si>
  <si>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</si>
  <si>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</si>
  <si>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</si>
  <si>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</si>
  <si>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</si>
  <si>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</si>
  <si>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</si>
  <si>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</si>
  <si>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</si>
  <si>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</si>
  <si>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</si>
  <si>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</si>
  <si>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</si>
  <si>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</si>
  <si>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</si>
  <si>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</si>
  <si>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</si>
  <si>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</si>
  <si>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</si>
  <si>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</si>
  <si>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</si>
  <si>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</si>
  <si>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</si>
  <si>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</si>
  <si>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</si>
  <si>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</si>
  <si>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</si>
  <si>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</si>
  <si>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</si>
  <si>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</si>
  <si>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</si>
  <si>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</si>
  <si>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</si>
  <si>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</si>
  <si>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</si>
  <si>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</si>
  <si>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</si>
  <si>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</si>
  <si>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</si>
  <si>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</si>
  <si>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</si>
  <si>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</si>
  <si>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</si>
  <si>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</si>
  <si>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</si>
  <si>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</si>
  <si>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</si>
  <si>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</si>
  <si>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</si>
  <si>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</si>
  <si>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</si>
  <si>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</si>
  <si>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</si>
  <si>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</si>
  <si>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</si>
  <si>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</si>
  <si>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</si>
  <si>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</si>
  <si>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</si>
  <si>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</si>
  <si>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</si>
  <si>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</si>
  <si>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</si>
  <si>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</si>
  <si>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</si>
  <si>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</si>
  <si>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</si>
  <si>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</si>
  <si>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</si>
  <si>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</si>
  <si>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</si>
  <si>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</si>
  <si>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</si>
  <si>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</si>
  <si>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</si>
  <si>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</si>
  <si>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</si>
  <si>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</si>
  <si>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</si>
  <si>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</si>
  <si>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</si>
  <si>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</si>
  <si>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</si>
  <si>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</si>
  <si>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</si>
  <si>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</si>
  <si>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</si>
  <si>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</si>
  <si>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</si>
  <si>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</si>
  <si>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</si>
  <si>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</si>
  <si>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</si>
  <si>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</si>
  <si>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</si>
  <si>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</si>
  <si>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</si>
  <si>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</si>
  <si>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</si>
  <si>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</si>
  <si>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</si>
  <si>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</si>
  <si>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</si>
  <si>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</si>
  <si>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</si>
  <si>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</si>
  <si>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</si>
  <si>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</si>
  <si>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</si>
  <si>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</si>
  <si>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</si>
  <si>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</si>
  <si>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</si>
  <si>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</si>
  <si>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</si>
  <si>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</si>
  <si>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</si>
  <si>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</si>
  <si>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</si>
  <si>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</si>
  <si>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</si>
  <si>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</si>
  <si>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</si>
  <si>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</si>
  <si>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</si>
  <si>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</si>
  <si>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</si>
  <si>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</si>
  <si>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</si>
  <si>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</si>
  <si>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</si>
  <si>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</si>
  <si>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</si>
  <si>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</si>
  <si>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</si>
  <si>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</si>
  <si>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</si>
  <si>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</si>
  <si>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</si>
  <si>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</si>
  <si>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</si>
  <si>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</si>
  <si>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</si>
  <si>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</si>
  <si>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</si>
  <si>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</si>
  <si>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</si>
  <si>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</si>
  <si>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</si>
  <si>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</si>
  <si>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</si>
  <si>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</si>
  <si>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</si>
  <si>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</si>
  <si>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</si>
  <si>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</si>
  <si>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</si>
  <si>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</si>
  <si>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</si>
  <si>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</si>
  <si>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</si>
  <si>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</si>
  <si>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</si>
  <si>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</si>
  <si>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</si>
  <si>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</si>
  <si>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</si>
  <si>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</si>
  <si>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</si>
  <si>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</si>
  <si>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</si>
  <si>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</si>
  <si>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</si>
  <si>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</si>
  <si>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</si>
  <si>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</si>
  <si>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</si>
  <si>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</si>
  <si>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</si>
  <si>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</si>
  <si>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</si>
  <si>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</si>
  <si>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</si>
  <si>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</si>
  <si>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</si>
  <si>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</si>
  <si>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</si>
  <si>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</si>
  <si>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</si>
  <si>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</si>
  <si>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</si>
  <si>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</si>
  <si>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</si>
  <si>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</si>
  <si>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</si>
  <si>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</si>
  <si>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</si>
  <si>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</si>
  <si>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</si>
  <si>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</si>
  <si>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</si>
  <si>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</si>
  <si>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</si>
  <si>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</si>
  <si>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</si>
  <si>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</si>
  <si>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</si>
  <si>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</si>
  <si>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</si>
  <si>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</si>
  <si>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</si>
  <si>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</si>
  <si>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</si>
  <si>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</si>
  <si>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</si>
  <si>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</si>
  <si>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</si>
  <si>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</si>
  <si>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</si>
  <si>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</si>
  <si>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</si>
  <si>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</si>
  <si>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</si>
  <si>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</si>
  <si>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</si>
  <si>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</si>
  <si>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</si>
  <si>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</si>
  <si>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</si>
  <si>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</si>
  <si>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</si>
  <si>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</si>
  <si>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</si>
  <si>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</si>
  <si>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</si>
  <si>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</si>
  <si>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</si>
  <si>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</si>
  <si>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</si>
  <si>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</si>
  <si>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</si>
  <si>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</si>
  <si>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</si>
  <si>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</si>
  <si>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</si>
  <si>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</si>
  <si>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</si>
  <si>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</si>
  <si>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</si>
  <si>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</si>
  <si>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</si>
  <si>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</si>
  <si>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</si>
  <si>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</si>
  <si>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</si>
  <si>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</si>
  <si>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</si>
  <si>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</si>
  <si>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</si>
  <si>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</si>
  <si>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</si>
  <si>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</si>
  <si>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</si>
  <si>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</si>
  <si>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</si>
  <si>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</si>
  <si>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</si>
  <si>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</si>
  <si>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</si>
  <si>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</si>
  <si>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</si>
  <si>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</si>
  <si>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</si>
  <si>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</si>
  <si>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</si>
  <si>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</si>
  <si>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</si>
  <si>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</si>
  <si>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</si>
  <si>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</si>
  <si>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</si>
  <si>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</si>
  <si>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</si>
  <si>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</si>
  <si>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</si>
  <si>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</si>
  <si>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</si>
  <si>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</si>
  <si>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</si>
  <si>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</si>
  <si>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</si>
  <si>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</si>
  <si>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</si>
  <si>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</si>
  <si>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</si>
  <si>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</si>
  <si>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</si>
  <si>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</si>
  <si>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</si>
  <si>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</si>
  <si>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</si>
  <si>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</si>
  <si>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</si>
  <si>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</si>
  <si>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</si>
  <si>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</si>
  <si>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</si>
  <si>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</si>
  <si>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</si>
  <si>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</si>
  <si>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</si>
  <si>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</si>
  <si>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</si>
  <si>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</si>
  <si>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</si>
  <si>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</si>
  <si>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</si>
  <si>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</si>
  <si>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</si>
  <si>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</si>
  <si>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</si>
  <si>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</si>
  <si>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</si>
  <si>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</si>
  <si>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</si>
  <si>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</si>
  <si>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</si>
  <si>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</si>
  <si>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</si>
  <si>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</si>
  <si>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</si>
  <si>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</si>
  <si>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</si>
  <si>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</si>
  <si>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</si>
  <si>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</si>
  <si>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</si>
  <si>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</si>
  <si>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</si>
  <si>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</si>
  <si>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</si>
  <si>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</si>
  <si>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</si>
  <si>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</si>
  <si>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</si>
  <si>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</si>
  <si>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</si>
  <si>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</si>
  <si>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</si>
  <si>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</si>
  <si>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</si>
  <si>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</si>
  <si>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</si>
  <si>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</si>
  <si>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</si>
  <si>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</si>
  <si>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</si>
  <si>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</si>
  <si>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</si>
  <si>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</si>
  <si>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</si>
  <si>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</si>
  <si>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</si>
  <si>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</si>
  <si>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</si>
  <si>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</si>
  <si>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</si>
  <si>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</si>
  <si>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</si>
  <si>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</si>
  <si>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</si>
  <si>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</si>
  <si>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</si>
  <si>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</si>
  <si>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</si>
  <si>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</si>
  <si>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</si>
  <si>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</si>
  <si>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</si>
  <si>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</si>
  <si>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</si>
  <si>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</si>
  <si>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</si>
  <si>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</si>
  <si>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</si>
  <si>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</si>
  <si>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</si>
  <si>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</si>
  <si>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</si>
  <si>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</si>
  <si>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</si>
  <si>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</si>
  <si>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</si>
  <si>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</si>
  <si>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</si>
  <si>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</si>
  <si>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</si>
  <si>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</si>
  <si>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</si>
  <si>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</si>
  <si>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</si>
  <si>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</si>
  <si>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</si>
  <si>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</si>
  <si>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</si>
  <si>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</si>
  <si>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</si>
  <si>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</si>
  <si>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</si>
  <si>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</si>
  <si>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</si>
  <si>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</si>
  <si>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</si>
  <si>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</si>
  <si>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</si>
  <si>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</si>
  <si>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</si>
  <si>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</si>
  <si>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</si>
  <si>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</si>
  <si>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</si>
  <si>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</si>
  <si>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</si>
  <si>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</si>
  <si>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</si>
  <si>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</si>
  <si>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</si>
  <si>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</si>
  <si>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</si>
  <si>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</si>
  <si>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</si>
  <si>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</si>
  <si>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</si>
  <si>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</si>
  <si>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</si>
  <si>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</si>
  <si>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</si>
  <si>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</si>
  <si>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</si>
  <si>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</si>
  <si>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</si>
  <si>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</si>
  <si>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</si>
  <si>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</si>
  <si>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</si>
  <si>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</si>
  <si>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</si>
  <si>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</si>
  <si>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</si>
  <si>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</si>
  <si>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</si>
  <si>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</si>
  <si>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</si>
  <si>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</si>
  <si>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</si>
  <si>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</si>
  <si>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</si>
  <si>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</si>
  <si>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</si>
  <si>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</si>
  <si>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</si>
  <si>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</si>
  <si>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</si>
  <si>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</si>
  <si>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</si>
  <si>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</si>
  <si>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</si>
  <si>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</si>
  <si>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</si>
  <si>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</si>
  <si>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</si>
  <si>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</si>
  <si>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</si>
  <si>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</si>
  <si>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</si>
  <si>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</si>
  <si>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</si>
  <si>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</si>
  <si>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</si>
  <si>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</si>
  <si>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</si>
  <si>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</si>
  <si>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</si>
  <si>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</si>
  <si>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</si>
  <si>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</si>
  <si>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</si>
  <si>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</si>
  <si>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</si>
  <si>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</si>
  <si>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</si>
  <si>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</si>
  <si>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</si>
  <si>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</si>
  <si>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</si>
  <si>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</si>
  <si>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</si>
  <si>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</si>
  <si>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</si>
  <si>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</si>
  <si>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</si>
  <si>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</si>
  <si>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</si>
  <si>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</si>
  <si>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</si>
  <si>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</si>
  <si>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</si>
  <si>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</si>
  <si>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</si>
  <si>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</si>
  <si>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</si>
  <si>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</si>
  <si>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</si>
  <si>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</si>
  <si>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</si>
  <si>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</si>
  <si>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</si>
  <si>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</si>
  <si>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</si>
  <si>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</si>
  <si>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</si>
  <si>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</si>
  <si>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</si>
  <si>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</si>
  <si>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</si>
  <si>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</si>
  <si>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</si>
  <si>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</si>
  <si>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</si>
  <si>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</si>
  <si>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</si>
  <si>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</si>
  <si>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</si>
  <si>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</si>
  <si>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</si>
  <si>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</si>
  <si>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</si>
  <si>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</si>
  <si>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</si>
  <si>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</si>
  <si>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</si>
  <si>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</si>
  <si>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</si>
  <si>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</si>
  <si>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</si>
  <si>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</si>
  <si>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</si>
  <si>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</si>
  <si>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</si>
  <si>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</si>
  <si>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</si>
  <si>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</si>
  <si>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</si>
  <si>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</si>
  <si>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</si>
  <si>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</si>
  <si>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</si>
  <si>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</si>
  <si>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</si>
  <si>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</si>
  <si>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</si>
  <si>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</si>
  <si>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</si>
  <si>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</si>
  <si>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</si>
  <si>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</si>
  <si>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</si>
  <si>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</si>
  <si>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</si>
  <si>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</si>
  <si>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</si>
  <si>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</si>
  <si>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</si>
  <si>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</si>
  <si>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</si>
  <si>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</si>
  <si>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</si>
  <si>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</si>
  <si>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</si>
  <si>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</si>
  <si>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</si>
  <si>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</si>
  <si>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</si>
  <si>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</si>
  <si>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</si>
  <si>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</si>
  <si>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</si>
  <si>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</si>
  <si>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</si>
  <si>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</si>
  <si>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</si>
  <si>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</si>
  <si>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</si>
  <si>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</si>
  <si>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</si>
  <si>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</si>
  <si>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</si>
  <si>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</si>
  <si>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</si>
  <si>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</si>
  <si>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</si>
  <si>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</si>
  <si>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</si>
  <si>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</si>
  <si>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</si>
  <si>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</si>
  <si>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</si>
  <si>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</si>
  <si>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</si>
  <si>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</si>
  <si>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</si>
  <si>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</si>
  <si>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</si>
  <si>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</si>
  <si>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</si>
  <si>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</si>
  <si>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</si>
  <si>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</si>
  <si>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</si>
  <si>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</si>
  <si>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</si>
  <si>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</si>
  <si>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</si>
  <si>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</si>
  <si>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</si>
  <si>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</si>
  <si>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</si>
  <si>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</si>
  <si>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</si>
  <si>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</si>
  <si>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</si>
  <si>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</si>
  <si>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</si>
  <si>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</si>
  <si>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</si>
  <si>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</si>
  <si>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</si>
  <si>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</si>
  <si>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</si>
  <si>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</si>
  <si>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</si>
  <si>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</si>
  <si>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</si>
  <si>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</si>
  <si>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</si>
  <si>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</si>
  <si>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</si>
  <si>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</si>
  <si>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</si>
  <si>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</si>
  <si>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</si>
  <si>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</si>
  <si>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</si>
  <si>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</si>
  <si>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</si>
  <si>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</si>
  <si>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</si>
  <si>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</si>
  <si>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</si>
  <si>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</si>
  <si>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</si>
  <si>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</si>
  <si>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</si>
  <si>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</si>
  <si>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</si>
  <si>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</si>
  <si>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</si>
  <si>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</si>
  <si>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</si>
  <si>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</si>
  <si>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</si>
  <si>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</si>
  <si>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</si>
  <si>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</si>
  <si>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</si>
  <si>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</si>
  <si>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</si>
  <si>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</si>
  <si>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</si>
  <si>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</si>
  <si>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</si>
  <si>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</si>
  <si>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</si>
  <si>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</si>
  <si>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</si>
  <si>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</si>
  <si>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</si>
  <si>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</si>
  <si>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</si>
  <si>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</si>
  <si>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</si>
  <si>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</si>
  <si>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</si>
  <si>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</si>
  <si>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</si>
  <si>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</si>
  <si>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</si>
  <si>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</si>
  <si>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</si>
  <si>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</si>
  <si>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</si>
  <si>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</si>
  <si>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</si>
  <si>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</si>
  <si>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</si>
  <si>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</si>
  <si>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</si>
  <si>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</si>
  <si>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</si>
  <si>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</si>
  <si>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</si>
  <si>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</si>
  <si>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</si>
  <si>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</si>
  <si>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</si>
  <si>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</si>
  <si>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</si>
  <si>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</si>
  <si>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</si>
  <si>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</si>
  <si>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</si>
  <si>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</si>
  <si>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</si>
  <si>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</si>
  <si>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</si>
  <si>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</si>
  <si>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</si>
  <si>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</si>
  <si>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</si>
  <si>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</si>
  <si>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</si>
  <si>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</si>
  <si>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</si>
  <si>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</si>
  <si>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</si>
  <si>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</si>
  <si>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</si>
  <si>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</si>
  <si>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</si>
  <si>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</si>
  <si>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</si>
  <si>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</si>
  <si>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</si>
  <si>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</si>
  <si>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</si>
  <si>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</si>
  <si>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</si>
  <si>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</si>
  <si>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</si>
  <si>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</si>
  <si>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</si>
  <si>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</si>
  <si>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</si>
  <si>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</si>
  <si>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</si>
  <si>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</si>
  <si>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</si>
  <si>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</si>
  <si>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</si>
  <si>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</si>
  <si>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</si>
  <si>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</si>
  <si>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</si>
  <si>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</si>
  <si>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</si>
  <si>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</si>
  <si>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</si>
  <si>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</si>
  <si>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</si>
  <si>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</si>
  <si>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</si>
  <si>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</si>
  <si>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</si>
  <si>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</si>
  <si>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</si>
  <si>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</si>
  <si>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</si>
  <si>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</si>
  <si>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</si>
  <si>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</si>
  <si>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</si>
  <si>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</si>
  <si>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</si>
  <si>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</si>
  <si>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</si>
  <si>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</si>
  <si>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</si>
  <si>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</si>
  <si>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</si>
  <si>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</si>
  <si>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</si>
  <si>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</si>
  <si>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</si>
  <si>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</si>
  <si>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</si>
  <si>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</si>
  <si>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</si>
  <si>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</si>
  <si>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</si>
  <si>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</si>
  <si>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</si>
  <si>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</si>
  <si>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</si>
  <si>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</si>
  <si>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</si>
  <si>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</si>
  <si>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</si>
  <si>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</si>
  <si>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</si>
  <si>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</si>
  <si>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</si>
  <si>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</si>
  <si>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</si>
  <si>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</si>
  <si>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</si>
  <si>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</si>
  <si>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</si>
  <si>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</si>
  <si>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</si>
  <si>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</si>
  <si>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</si>
  <si>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</si>
  <si>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</si>
  <si>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</si>
  <si>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</si>
  <si>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</si>
  <si>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</si>
  <si>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</si>
  <si>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</si>
  <si>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</si>
  <si>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</si>
  <si>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</si>
  <si>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</si>
  <si>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</si>
  <si>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</si>
  <si>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</si>
  <si>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</si>
  <si>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</si>
  <si>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</si>
  <si>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</si>
  <si>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</si>
  <si>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</si>
  <si>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</si>
  <si>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</si>
  <si>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</si>
  <si>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</si>
  <si>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</si>
  <si>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</si>
  <si>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</si>
  <si>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</si>
  <si>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</si>
  <si>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</si>
  <si>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</si>
  <si>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</si>
  <si>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</si>
  <si>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</si>
  <si>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</si>
  <si>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</si>
  <si>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</si>
  <si>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</si>
  <si>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</si>
  <si>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</si>
  <si>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</si>
  <si>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</si>
  <si>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</si>
  <si>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</si>
  <si>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</si>
  <si>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</si>
  <si>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</si>
  <si>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</si>
  <si>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</si>
  <si>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</si>
  <si>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</si>
  <si>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</si>
  <si>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</si>
  <si>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</si>
  <si>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</si>
  <si>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</si>
  <si>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</si>
  <si>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</si>
  <si>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</si>
  <si>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</si>
  <si>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</si>
  <si>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</si>
  <si>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</si>
  <si>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</si>
  <si>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</si>
  <si>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</si>
  <si>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</si>
  <si>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</si>
  <si>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</si>
  <si>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</si>
  <si>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</si>
  <si>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</si>
  <si>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</si>
  <si>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</si>
  <si>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</si>
  <si>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</si>
  <si>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</si>
  <si>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</si>
  <si>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</si>
  <si>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</si>
  <si>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</si>
  <si>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</si>
  <si>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</si>
  <si>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</si>
  <si>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</si>
  <si>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</si>
  <si>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</si>
  <si>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</si>
  <si>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</si>
  <si>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</si>
  <si>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</si>
  <si>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</si>
  <si>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</si>
  <si>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</si>
  <si>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</si>
  <si>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</si>
  <si>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</si>
  <si>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</si>
  <si>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</si>
  <si>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</si>
  <si>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</si>
  <si>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</si>
  <si>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</si>
  <si>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</si>
  <si>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</si>
  <si>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</si>
  <si>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</si>
  <si>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</si>
  <si>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</si>
  <si>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</si>
  <si>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</si>
  <si>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</si>
  <si>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</si>
  <si>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</si>
  <si>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</si>
  <si>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</si>
  <si>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</si>
  <si>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</si>
  <si>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</si>
  <si>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</si>
  <si>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</si>
  <si>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</si>
  <si>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</si>
  <si>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</si>
  <si>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</si>
  <si>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</si>
  <si>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</si>
  <si>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</si>
  <si>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</si>
  <si>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</si>
  <si>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</si>
  <si>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</si>
  <si>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</si>
  <si>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</si>
  <si>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</si>
  <si>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</si>
  <si>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</si>
  <si>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</si>
  <si>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</si>
  <si>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</si>
  <si>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</si>
  <si>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</si>
  <si>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</si>
  <si>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</si>
  <si>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</si>
  <si>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</si>
  <si>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</si>
  <si>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</si>
  <si>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</si>
  <si>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</si>
  <si>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</si>
  <si>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</si>
  <si>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</si>
  <si>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</si>
  <si>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</si>
  <si>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</si>
  <si>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</si>
  <si>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</si>
  <si>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</si>
  <si>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</si>
  <si>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</si>
  <si>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</si>
  <si>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</si>
  <si>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</si>
  <si>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</si>
  <si>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</si>
  <si>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</si>
  <si>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</si>
  <si>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</si>
  <si>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</si>
  <si>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</si>
  <si>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</si>
  <si>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</si>
  <si>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</si>
  <si>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</si>
  <si>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</si>
  <si>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</si>
  <si>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</si>
  <si>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</si>
  <si>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</si>
  <si>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</si>
  <si>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</si>
  <si>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</si>
  <si>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</si>
  <si>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</si>
  <si>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</si>
  <si>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</si>
  <si>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</si>
  <si>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</si>
  <si>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</si>
  <si>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</si>
  <si>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</si>
  <si>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</si>
  <si>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</si>
  <si>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</si>
  <si>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</si>
  <si>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</si>
  <si>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</si>
  <si>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</si>
  <si>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</si>
  <si>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</si>
  <si>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</si>
  <si>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</si>
  <si>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</si>
  <si>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</si>
  <si>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</si>
  <si>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</si>
  <si>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</si>
  <si>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</si>
  <si>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</si>
  <si>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</si>
  <si>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</si>
  <si>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</si>
  <si>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</si>
  <si>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</si>
  <si>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</si>
  <si>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</si>
  <si>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</si>
  <si>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</si>
  <si>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</si>
  <si>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</si>
  <si>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</si>
  <si>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</si>
  <si>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</si>
  <si>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</si>
  <si>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</si>
  <si>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</si>
  <si>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</si>
  <si>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</si>
  <si>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</si>
  <si>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</si>
  <si>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</si>
  <si>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</si>
  <si>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</si>
  <si>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</si>
  <si>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</si>
  <si>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</si>
  <si>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</si>
  <si>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</si>
  <si>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</si>
  <si>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</si>
  <si>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</si>
  <si>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</si>
  <si>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</si>
  <si>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</si>
  <si>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</si>
  <si>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</si>
  <si>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</si>
  <si>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</si>
  <si>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</si>
  <si>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</si>
  <si>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</si>
  <si>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</si>
  <si>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</si>
  <si>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</si>
  <si>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</si>
  <si>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</si>
  <si>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</si>
  <si>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</si>
  <si>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</si>
  <si>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</si>
  <si>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</si>
  <si>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</si>
  <si>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</si>
  <si>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</si>
  <si>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</si>
  <si>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</si>
  <si>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</si>
  <si>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</si>
  <si>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</si>
  <si>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</si>
  <si>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</si>
  <si>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</si>
  <si>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</si>
  <si>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</si>
  <si>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</si>
  <si>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</si>
  <si>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</si>
  <si>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</si>
  <si>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</si>
  <si>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</si>
  <si>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</si>
  <si>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</si>
  <si>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</si>
  <si>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</si>
  <si>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</si>
  <si>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</si>
  <si>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</si>
  <si>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</si>
  <si>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</si>
  <si>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</si>
  <si>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</si>
  <si>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</si>
  <si>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</si>
  <si>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</si>
  <si>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</si>
  <si>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</si>
  <si>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</si>
  <si>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</si>
  <si>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</si>
  <si>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</si>
  <si>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</si>
  <si>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</si>
  <si>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</si>
  <si>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</si>
  <si>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</si>
  <si>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</si>
  <si>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</si>
  <si>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</si>
  <si>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</si>
  <si>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</si>
  <si>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</si>
  <si>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</si>
  <si>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</si>
  <si>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</si>
  <si>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</si>
  <si>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</si>
  <si>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</si>
  <si>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</si>
  <si>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</si>
  <si>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</si>
  <si>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</si>
  <si>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</si>
  <si>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</si>
  <si>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</si>
  <si>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</si>
  <si>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</si>
  <si>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</si>
  <si>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</si>
  <si>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</si>
  <si>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</si>
  <si>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</si>
  <si>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</si>
  <si>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</si>
  <si>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</si>
  <si>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</si>
  <si>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</si>
  <si>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</si>
  <si>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</si>
  <si>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</si>
  <si>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</si>
  <si>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</si>
  <si>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</si>
  <si>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</si>
  <si>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</si>
  <si>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</si>
  <si>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</si>
  <si>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</si>
  <si>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</si>
  <si>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</si>
  <si>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</si>
  <si>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</si>
  <si>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</si>
  <si>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</si>
  <si>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</si>
  <si>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</si>
  <si>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</si>
  <si>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</si>
  <si>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</si>
  <si>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</si>
  <si>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</si>
  <si>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</si>
  <si>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</si>
  <si>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</si>
  <si>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</si>
  <si>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</si>
  <si>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</si>
  <si>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</si>
  <si>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</si>
  <si>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</si>
  <si>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</si>
  <si>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</si>
  <si>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</si>
  <si>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</si>
  <si>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</si>
  <si>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</si>
  <si>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</si>
  <si>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</si>
  <si>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</si>
  <si>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</si>
  <si>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</si>
  <si>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</si>
  <si>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</si>
  <si>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</si>
  <si>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</si>
  <si>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</si>
  <si>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</si>
  <si>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</si>
  <si>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</si>
  <si>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</si>
  <si>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</si>
  <si>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</si>
  <si>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</si>
  <si>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</si>
  <si>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</si>
  <si>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</si>
  <si>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</si>
  <si>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</si>
  <si>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</si>
  <si>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</si>
  <si>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</si>
  <si>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</si>
  <si>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</si>
  <si>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</si>
  <si>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</si>
  <si>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</si>
  <si>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</si>
  <si>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</si>
  <si>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</si>
  <si>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</si>
  <si>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</si>
  <si>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</si>
  <si>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</si>
  <si>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</si>
  <si>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</si>
  <si>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</si>
  <si>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</si>
  <si>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</si>
  <si>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</si>
  <si>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</si>
  <si>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</si>
  <si>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</si>
  <si>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</si>
  <si>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</si>
  <si>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</si>
  <si>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</si>
  <si>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</si>
  <si>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</si>
  <si>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</si>
  <si>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</si>
  <si>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</si>
  <si>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</si>
  <si>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</si>
  <si>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</si>
  <si>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</si>
  <si>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</si>
  <si>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</si>
  <si>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</si>
  <si>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</si>
  <si>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</si>
  <si>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</si>
  <si>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</si>
  <si>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</si>
  <si>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</si>
  <si>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</si>
  <si>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</si>
  <si>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</si>
  <si>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</si>
  <si>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</si>
  <si>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</si>
  <si>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</si>
  <si>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</si>
  <si>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</si>
  <si>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</si>
  <si>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</si>
  <si>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</si>
  <si>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</si>
  <si>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</si>
  <si>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</si>
  <si>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</si>
  <si>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</si>
  <si>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</si>
  <si>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</si>
  <si>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</si>
  <si>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</si>
  <si>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</si>
  <si>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</si>
  <si>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</si>
  <si>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</si>
  <si>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</si>
  <si>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</si>
  <si>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</si>
  <si>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</si>
  <si>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</si>
  <si>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</si>
  <si>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</si>
  <si>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</si>
  <si>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</si>
  <si>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</si>
  <si>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</si>
  <si>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</si>
  <si>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</si>
  <si>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</si>
  <si>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</si>
  <si>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</si>
  <si>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</si>
  <si>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</si>
  <si>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</si>
  <si>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</si>
  <si>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</si>
  <si>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</si>
  <si>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</si>
  <si>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</si>
  <si>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</si>
  <si>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</si>
  <si>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</si>
  <si>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</si>
  <si>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</si>
  <si>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</si>
  <si>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</si>
  <si>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</si>
  <si>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</si>
  <si>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</si>
  <si>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</si>
  <si>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</si>
  <si>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</si>
  <si>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</si>
  <si>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</si>
  <si>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</si>
  <si>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</si>
  <si>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</si>
  <si>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</si>
  <si>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</si>
  <si>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</si>
  <si>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</si>
  <si>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</si>
  <si>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</si>
  <si>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</si>
  <si>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</si>
  <si>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</si>
  <si>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</si>
  <si>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</si>
  <si>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</si>
  <si>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</si>
  <si>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</si>
  <si>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</si>
  <si>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</si>
  <si>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</si>
  <si>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</si>
  <si>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</si>
  <si>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</si>
  <si>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</si>
  <si>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</si>
  <si>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</si>
  <si>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</si>
  <si>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</si>
  <si>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</si>
  <si>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</si>
  <si>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</si>
  <si>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</si>
  <si>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</si>
  <si>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</si>
  <si>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</si>
  <si>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</si>
  <si>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</si>
  <si>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</si>
  <si>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</si>
  <si>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</si>
  <si>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</si>
  <si>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</si>
  <si>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</si>
  <si>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</si>
  <si>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</si>
  <si>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</si>
  <si>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</si>
  <si>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</si>
  <si>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</si>
  <si>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</si>
  <si>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</si>
  <si>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</si>
  <si>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</si>
  <si>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</si>
  <si>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</si>
  <si>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</si>
  <si>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</si>
  <si>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</si>
  <si>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</si>
  <si>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</si>
  <si>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</si>
  <si>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</si>
  <si>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</si>
  <si>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</si>
  <si>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</si>
  <si>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</si>
  <si>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</si>
  <si>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</si>
  <si>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</si>
  <si>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</si>
  <si>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</si>
  <si>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</si>
  <si>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</si>
  <si>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</si>
  <si>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</si>
  <si>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</si>
  <si>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</si>
  <si>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</si>
  <si>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</si>
  <si>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</si>
  <si>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</si>
  <si>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</si>
  <si>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</si>
  <si>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</si>
  <si>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</si>
  <si>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</si>
  <si>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</si>
  <si>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</si>
  <si>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</si>
  <si>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</si>
  <si>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</si>
  <si>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</si>
  <si>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</si>
  <si>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</si>
  <si>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</si>
  <si>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</si>
  <si>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</si>
  <si>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</si>
  <si>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</si>
  <si>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</si>
  <si>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</si>
  <si>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</si>
  <si>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</si>
  <si>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</si>
  <si>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</si>
  <si>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</si>
  <si>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</si>
  <si>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</si>
  <si>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</si>
  <si>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</si>
  <si>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</si>
  <si>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</si>
  <si>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</si>
  <si>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</si>
  <si>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</si>
  <si>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</si>
  <si>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</si>
  <si>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</si>
  <si>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</si>
  <si>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</si>
  <si>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</si>
  <si>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</si>
  <si>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</si>
  <si>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</si>
  <si>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</si>
  <si>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</si>
  <si>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</si>
  <si>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</si>
  <si>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</si>
  <si>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</si>
  <si>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</si>
  <si>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</si>
  <si>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</si>
  <si>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</si>
  <si>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</si>
  <si>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</si>
  <si>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</si>
  <si>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</si>
  <si>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</si>
  <si>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</si>
  <si>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</si>
  <si>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</si>
  <si>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</si>
  <si>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</si>
  <si>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</si>
  <si>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</si>
  <si>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</si>
  <si>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</si>
  <si>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</si>
  <si>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</si>
  <si>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</si>
  <si>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</si>
  <si>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</si>
  <si>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</si>
  <si>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</si>
  <si>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</si>
  <si>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</si>
  <si>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</si>
  <si>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</si>
  <si>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</si>
  <si>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</si>
  <si>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</si>
  <si>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</si>
  <si>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</si>
  <si>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</si>
  <si>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</si>
  <si>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</si>
  <si>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</si>
  <si>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</si>
  <si>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</si>
  <si>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</si>
  <si>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</si>
  <si>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</si>
  <si>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</si>
  <si>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</si>
  <si>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</si>
  <si>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</si>
  <si>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</si>
  <si>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</si>
  <si>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</si>
  <si>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</si>
  <si>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</si>
  <si>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</si>
  <si>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</si>
  <si>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</si>
  <si>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</si>
  <si>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</si>
  <si>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</si>
  <si>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</si>
  <si>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</si>
  <si>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</si>
  <si>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</si>
  <si>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</si>
  <si>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</si>
  <si>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</si>
  <si>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</si>
  <si>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</si>
  <si>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</si>
  <si>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</si>
  <si>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</si>
  <si>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</si>
  <si>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</si>
  <si>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</si>
  <si>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</si>
  <si>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</si>
  <si>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</si>
  <si>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</si>
  <si>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</si>
  <si>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</si>
  <si>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</si>
  <si>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</si>
  <si>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</si>
  <si>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</si>
  <si>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</si>
  <si>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</si>
  <si>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</si>
  <si>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</si>
  <si>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</si>
  <si>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</si>
  <si>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</si>
  <si>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</si>
  <si>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</si>
  <si>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</si>
  <si>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</si>
  <si>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</si>
  <si>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</si>
  <si>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</si>
  <si>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</si>
  <si>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</si>
  <si>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</si>
  <si>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</si>
  <si>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</si>
  <si>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</si>
  <si>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</si>
  <si>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</si>
  <si>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</si>
  <si>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</si>
  <si>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</si>
  <si>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</si>
  <si>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</si>
  <si>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</si>
  <si>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</si>
  <si>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</si>
  <si>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</si>
  <si>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</si>
  <si>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</si>
  <si>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</si>
  <si>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</si>
  <si>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</si>
  <si>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</si>
  <si>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</si>
  <si>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</si>
  <si>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</si>
  <si>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</si>
  <si>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</si>
  <si>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</si>
  <si>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</si>
  <si>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</si>
  <si>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</si>
  <si>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</si>
  <si>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</si>
  <si>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</si>
  <si>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</si>
  <si>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</si>
  <si>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</si>
  <si>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</si>
  <si>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</si>
  <si>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</si>
  <si>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</si>
  <si>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</si>
  <si>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</si>
  <si>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</si>
  <si>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</si>
  <si>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</si>
  <si>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</si>
  <si>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</si>
  <si>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</si>
  <si>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</si>
  <si>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</si>
  <si>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</si>
  <si>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</si>
  <si>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</si>
  <si>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</si>
  <si>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</si>
  <si>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</si>
  <si>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</si>
  <si>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</si>
  <si>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</si>
  <si>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</si>
  <si>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</si>
  <si>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</si>
  <si>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</si>
  <si>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</si>
  <si>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</si>
  <si>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</si>
  <si>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</si>
  <si>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</si>
  <si>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</si>
  <si>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</si>
  <si>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</si>
  <si>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</si>
  <si>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</si>
  <si>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</si>
  <si>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</si>
  <si>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</si>
  <si>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</si>
  <si>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</si>
  <si>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</si>
  <si>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</si>
  <si>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</si>
  <si>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</si>
  <si>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</si>
  <si>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</si>
  <si>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</si>
  <si>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</si>
  <si>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</si>
  <si>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</si>
  <si>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</si>
  <si>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</si>
  <si>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</si>
  <si>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</si>
  <si>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</si>
  <si>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</si>
  <si>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</si>
  <si>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</si>
  <si>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</si>
  <si>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</si>
  <si>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</si>
  <si>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</si>
  <si>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</si>
  <si>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</si>
  <si>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</si>
  <si>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</si>
  <si>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</si>
  <si>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</si>
  <si>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</si>
  <si>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</si>
  <si>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</si>
  <si>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</si>
  <si>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</si>
  <si>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</si>
  <si>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</si>
  <si>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</si>
  <si>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</si>
  <si>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</si>
  <si>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</si>
  <si>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</si>
  <si>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</si>
  <si>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</si>
  <si>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</si>
  <si>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</si>
  <si>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</si>
  <si>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</si>
  <si>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</si>
  <si>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</si>
  <si>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</si>
  <si>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</si>
  <si>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</si>
  <si>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</si>
  <si>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</si>
  <si>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</si>
  <si>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</si>
  <si>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</si>
  <si>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</si>
  <si>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</si>
  <si>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</si>
  <si>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</si>
  <si>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</si>
  <si>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</si>
  <si>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</si>
  <si>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</si>
  <si>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</si>
  <si>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</si>
  <si>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</si>
  <si>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</si>
  <si>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</si>
  <si>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</si>
  <si>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</si>
  <si>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</si>
  <si>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</si>
  <si>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</si>
  <si>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</si>
  <si>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</si>
  <si>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</si>
  <si>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</si>
  <si>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</si>
  <si>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</si>
  <si>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</si>
  <si>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</si>
  <si>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</si>
  <si>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</si>
  <si>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</si>
  <si>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</si>
  <si>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</si>
  <si>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</si>
  <si>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</si>
  <si>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</si>
  <si>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</si>
  <si>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</si>
  <si>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</si>
  <si>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</si>
  <si>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</si>
  <si>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</si>
  <si>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</si>
  <si>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</si>
  <si>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</si>
  <si>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</si>
  <si>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</si>
  <si>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</si>
  <si>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</si>
  <si>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</si>
  <si>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</si>
  <si>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</si>
  <si>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</si>
  <si>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</si>
  <si>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</si>
  <si>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</si>
  <si>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</si>
  <si>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</si>
  <si>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</si>
  <si>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</si>
  <si>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</si>
  <si>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</si>
  <si>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</si>
  <si>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</si>
  <si>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</si>
  <si>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</si>
  <si>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</si>
  <si>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</si>
  <si>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</si>
  <si>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</si>
  <si>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</si>
  <si>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</si>
  <si>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</si>
  <si>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</si>
  <si>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</si>
  <si>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</si>
  <si>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</si>
  <si>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</si>
  <si>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</si>
  <si>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</si>
  <si>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</si>
  <si>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</si>
  <si>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</si>
  <si>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</si>
  <si>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</si>
  <si>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</si>
  <si>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</si>
  <si>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</si>
  <si>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</si>
  <si>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</si>
  <si>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</si>
  <si>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</si>
  <si>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</si>
  <si>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</si>
  <si>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</si>
  <si>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</si>
  <si>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</si>
  <si>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</si>
  <si>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</si>
  <si>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</si>
  <si>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</si>
  <si>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</si>
  <si>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</si>
  <si>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</si>
  <si>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</si>
  <si>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</si>
  <si>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</si>
  <si>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</si>
  <si>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</si>
  <si>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</si>
  <si>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</si>
  <si>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</si>
  <si>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</si>
  <si>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</si>
  <si>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</si>
  <si>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</si>
  <si>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</si>
  <si>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</si>
  <si>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</si>
  <si>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</si>
  <si>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</si>
  <si>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</si>
  <si>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</si>
  <si>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</si>
  <si>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</si>
  <si>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</si>
  <si>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</si>
  <si>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</si>
  <si>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</si>
  <si>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</si>
  <si>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</si>
  <si>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</si>
  <si>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</si>
  <si>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</si>
  <si>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</si>
  <si>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</si>
  <si>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</si>
  <si>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</si>
  <si>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</si>
  <si>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</si>
  <si>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</si>
  <si>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</si>
  <si>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</si>
  <si>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</si>
  <si>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</si>
  <si>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</si>
  <si>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</si>
  <si>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</si>
  <si>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</si>
  <si>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</si>
  <si>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</si>
  <si>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</si>
  <si>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</si>
  <si>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</si>
  <si>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</si>
  <si>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</si>
  <si>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</si>
  <si>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</si>
  <si>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</si>
  <si>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</si>
  <si>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</si>
  <si>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</si>
  <si>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</si>
  <si>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</si>
  <si>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</si>
  <si>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</si>
  <si>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</si>
  <si>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</si>
  <si>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</si>
  <si>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</si>
  <si>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</si>
  <si>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</si>
  <si>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</si>
  <si>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</si>
  <si>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</si>
  <si>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</si>
  <si>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</si>
  <si>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</si>
  <si>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</si>
  <si>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</si>
  <si>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</si>
  <si>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</si>
  <si>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</si>
  <si>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</si>
  <si>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</si>
  <si>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</si>
  <si>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</si>
  <si>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</si>
  <si>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</si>
  <si>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</si>
  <si>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</si>
  <si>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</si>
  <si>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</si>
  <si>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</si>
  <si>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</si>
  <si>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</si>
  <si>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</si>
  <si>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</si>
  <si>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</si>
  <si>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</si>
  <si>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</si>
  <si>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</si>
  <si>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</si>
  <si>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</si>
  <si>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</si>
  <si>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</si>
  <si>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</si>
  <si>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</si>
  <si>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</si>
  <si>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</si>
  <si>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</si>
  <si>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</si>
  <si>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</si>
  <si>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</si>
  <si>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</si>
  <si>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</si>
  <si>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</si>
  <si>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</si>
  <si>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</si>
  <si>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</si>
  <si>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</si>
  <si>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</si>
  <si>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</si>
  <si>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</si>
  <si>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</si>
  <si>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</si>
  <si>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</si>
  <si>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</si>
  <si>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</si>
  <si>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</si>
  <si>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</si>
  <si>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</si>
  <si>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</si>
  <si>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</si>
  <si>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</si>
  <si>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</si>
  <si>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</si>
  <si>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</si>
  <si>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</si>
  <si>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</si>
  <si>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</si>
  <si>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</si>
  <si>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</si>
  <si>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</si>
  <si>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</si>
  <si>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</si>
  <si>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</si>
  <si>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</si>
  <si>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</si>
  <si>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</si>
  <si>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</si>
  <si>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</si>
  <si>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</si>
  <si>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</si>
  <si>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</si>
  <si>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</si>
  <si>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</si>
  <si>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</si>
  <si>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</si>
  <si>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</si>
  <si>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</si>
  <si>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</si>
  <si>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</si>
  <si>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</si>
  <si>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</si>
  <si>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</si>
  <si>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</si>
  <si>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</si>
  <si>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</si>
  <si>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</si>
  <si>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</si>
  <si>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</si>
  <si>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</si>
  <si>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</si>
  <si>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</si>
  <si>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</si>
  <si>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</si>
  <si>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</si>
  <si>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</si>
  <si>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</si>
  <si>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</si>
  <si>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</si>
  <si>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</si>
  <si>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</si>
  <si>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</si>
  <si>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</si>
  <si>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</si>
  <si>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</si>
  <si>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</si>
  <si>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</si>
  <si>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</si>
  <si>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</si>
  <si>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</si>
  <si>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</si>
  <si>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</si>
  <si>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</si>
  <si>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</si>
  <si>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</si>
  <si>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</si>
  <si>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</si>
  <si>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</si>
  <si>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</si>
  <si>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</si>
  <si>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</si>
  <si>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</si>
  <si>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</si>
  <si>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</si>
  <si>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</si>
  <si>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</si>
  <si>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</si>
  <si>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</si>
  <si>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</si>
  <si>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</si>
  <si>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</si>
  <si>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</si>
  <si>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</si>
  <si>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</si>
  <si>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</si>
  <si>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</si>
  <si>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</si>
  <si>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</si>
  <si>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</si>
  <si>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</si>
  <si>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</si>
  <si>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</si>
  <si>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</si>
  <si>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</si>
  <si>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</si>
  <si>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</si>
  <si>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</si>
  <si>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</si>
  <si>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</si>
  <si>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</si>
  <si>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</si>
  <si>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</si>
  <si>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</si>
  <si>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</si>
  <si>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</si>
  <si>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</si>
  <si>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</si>
  <si>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</si>
  <si>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</si>
  <si>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</si>
  <si>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</si>
  <si>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</si>
  <si>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</si>
  <si>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</si>
  <si>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</si>
  <si>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</si>
  <si>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</si>
  <si>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</si>
  <si>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</si>
  <si>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</si>
  <si>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</si>
  <si>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</si>
  <si>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</si>
  <si>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</si>
  <si>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</si>
  <si>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</si>
  <si>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</si>
  <si>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</si>
  <si>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</si>
  <si>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</si>
  <si>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</si>
  <si>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</si>
  <si>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</si>
  <si>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</si>
  <si>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</si>
  <si>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</si>
  <si>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</si>
  <si>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</si>
  <si>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</si>
  <si>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</si>
  <si>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</si>
  <si>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</si>
  <si>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</si>
  <si>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</si>
  <si>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</si>
  <si>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</si>
  <si>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</si>
  <si>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</si>
  <si>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</si>
  <si>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</si>
  <si>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</si>
  <si>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</si>
  <si>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</si>
  <si>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</si>
  <si>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</si>
  <si>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</si>
  <si>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</si>
  <si>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</si>
  <si>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</si>
  <si>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</si>
  <si>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</si>
  <si>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</si>
  <si>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</si>
  <si>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</si>
  <si>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</si>
  <si>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</si>
  <si>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</si>
  <si>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</si>
  <si>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</si>
  <si>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</si>
  <si>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</si>
  <si>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</si>
  <si>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</si>
  <si>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</si>
  <si>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</si>
  <si>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</si>
  <si>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</si>
  <si>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</si>
  <si>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</si>
  <si>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</si>
  <si>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</si>
  <si>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</si>
  <si>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</si>
  <si>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</si>
  <si>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</si>
  <si>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</si>
  <si>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</si>
  <si>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</si>
  <si>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</si>
  <si>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</si>
  <si>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</si>
  <si>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</si>
  <si>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</si>
  <si>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</si>
  <si>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</si>
  <si>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</si>
  <si>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</si>
  <si>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</si>
  <si>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</si>
  <si>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</si>
  <si>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</si>
  <si>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</si>
  <si>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</si>
  <si>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</si>
  <si>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</si>
  <si>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</si>
  <si>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</si>
  <si>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</si>
  <si>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</si>
  <si>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</si>
  <si>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</si>
  <si>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</si>
  <si>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</si>
  <si>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</si>
  <si>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</si>
  <si>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</si>
  <si>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</si>
  <si>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</si>
  <si>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</si>
  <si>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</si>
  <si>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</si>
  <si>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</si>
  <si>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</si>
  <si>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</si>
  <si>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</si>
  <si>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</si>
  <si>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</si>
  <si>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</si>
  <si>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</si>
  <si>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</si>
  <si>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</si>
  <si>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</si>
  <si>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</si>
  <si>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</si>
  <si>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</si>
  <si>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</si>
  <si>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</si>
  <si>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</si>
  <si>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</si>
  <si>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</si>
  <si>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</si>
  <si>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</si>
  <si>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</si>
  <si>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</si>
  <si>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</si>
  <si>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</si>
  <si>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</si>
  <si>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</si>
  <si>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</si>
  <si>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</si>
  <si>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</si>
  <si>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</si>
  <si>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</si>
  <si>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</si>
  <si>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</si>
  <si>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</si>
  <si>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</si>
  <si>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</si>
  <si>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</si>
  <si>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</si>
  <si>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</si>
  <si>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</si>
  <si>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</si>
  <si>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</si>
  <si>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</si>
  <si>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</si>
  <si>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</si>
  <si>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</si>
  <si>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</si>
  <si>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</si>
  <si>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</si>
  <si>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</si>
  <si>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</si>
  <si>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</si>
  <si>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</si>
  <si>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</si>
  <si>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</si>
  <si>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</si>
  <si>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</si>
  <si>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</si>
  <si>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</si>
  <si>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</si>
  <si>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</si>
  <si>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</si>
  <si>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</si>
  <si>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</si>
  <si>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</si>
  <si>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</si>
  <si>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</si>
  <si>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</si>
  <si>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</si>
  <si>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</si>
  <si>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</si>
  <si>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</si>
  <si>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</si>
  <si>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</si>
  <si>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</si>
  <si>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</si>
  <si>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</si>
  <si>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</si>
  <si>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</si>
  <si>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</si>
  <si>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</si>
  <si>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</si>
  <si>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</si>
  <si>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</si>
  <si>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</si>
  <si>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</si>
  <si>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</si>
  <si>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</si>
  <si>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</si>
  <si>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</si>
  <si>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</si>
  <si>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</si>
  <si>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</si>
  <si>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</si>
  <si>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</si>
  <si>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</si>
  <si>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</si>
  <si>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</si>
  <si>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</si>
  <si>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</si>
  <si>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</si>
  <si>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</si>
  <si>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</si>
  <si>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</si>
  <si>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</si>
  <si>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</si>
  <si>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</si>
  <si>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</si>
  <si>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</si>
  <si>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</si>
  <si>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</si>
  <si>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</si>
  <si>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</si>
  <si>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</si>
  <si>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</si>
  <si>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</si>
  <si>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</si>
  <si>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</si>
  <si>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</si>
  <si>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</si>
  <si>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</si>
  <si>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</si>
  <si>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</si>
  <si>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</si>
  <si>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</si>
  <si>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</si>
  <si>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</si>
  <si>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</si>
  <si>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</si>
  <si>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</si>
  <si>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</si>
  <si>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</si>
  <si>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</si>
  <si>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</si>
  <si>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</si>
  <si>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</si>
  <si>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</si>
  <si>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</si>
  <si>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</si>
  <si>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</si>
  <si>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</si>
  <si>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</si>
  <si>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</si>
  <si>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</si>
  <si>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</si>
  <si>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</si>
  <si>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</si>
  <si>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</si>
  <si>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</si>
  <si>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</si>
  <si>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</si>
  <si>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</si>
  <si>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</si>
  <si>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</si>
  <si>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</si>
  <si>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</si>
  <si>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</si>
  <si>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</si>
  <si>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</si>
  <si>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</si>
  <si>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</si>
  <si>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</si>
  <si>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</si>
  <si>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</si>
  <si>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</si>
  <si>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</si>
  <si>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</si>
  <si>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</si>
  <si>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</si>
  <si>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</si>
  <si>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</si>
  <si>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</si>
  <si>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</si>
  <si>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</si>
  <si>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</si>
  <si>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</si>
  <si>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</si>
  <si>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</si>
  <si>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</si>
  <si>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</si>
  <si>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</si>
  <si>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</si>
  <si>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</si>
  <si>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</si>
  <si>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</si>
  <si>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</si>
  <si>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</si>
  <si>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</si>
  <si>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</si>
  <si>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</si>
  <si>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</si>
  <si>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</si>
  <si>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</si>
  <si>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</si>
  <si>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</si>
  <si>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</si>
  <si>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</si>
  <si>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</si>
  <si>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</si>
  <si>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</si>
  <si>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</si>
  <si>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</si>
  <si>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</si>
  <si>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</si>
  <si>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</si>
  <si>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</si>
  <si>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</si>
  <si>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</si>
  <si>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</si>
  <si>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</si>
  <si>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</si>
  <si>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</si>
  <si>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</si>
  <si>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</si>
  <si>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</si>
  <si>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</si>
  <si>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</si>
  <si>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</si>
  <si>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</si>
  <si>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</si>
  <si>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</si>
  <si>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</si>
  <si>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</si>
  <si>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</si>
  <si>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</si>
  <si>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</si>
  <si>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</si>
  <si>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</si>
  <si>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</si>
  <si>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</si>
  <si>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</si>
  <si>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</si>
  <si>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</si>
  <si>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</si>
  <si>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</si>
  <si>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</si>
  <si>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</si>
  <si>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</si>
  <si>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</si>
  <si>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</si>
  <si>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</si>
  <si>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</si>
  <si>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</si>
  <si>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</si>
  <si>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</si>
  <si>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</si>
  <si>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</si>
  <si>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</si>
  <si>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</si>
  <si>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</si>
  <si>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</si>
  <si>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</si>
  <si>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</si>
  <si>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</si>
  <si>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</si>
  <si>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</si>
  <si>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</si>
  <si>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</si>
  <si>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</si>
  <si>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</si>
  <si>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</si>
  <si>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</si>
  <si>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</si>
  <si>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</si>
  <si>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</si>
  <si>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</si>
  <si>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</si>
  <si>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</si>
  <si>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</si>
  <si>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</si>
  <si>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</si>
  <si>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</si>
  <si>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</si>
  <si>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</si>
  <si>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</si>
  <si>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</si>
  <si>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</si>
  <si>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</si>
  <si>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</si>
  <si>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</si>
  <si>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</si>
  <si>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</si>
  <si>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</si>
  <si>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</si>
  <si>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</si>
  <si>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</si>
  <si>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</si>
  <si>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</si>
  <si>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</si>
  <si>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</si>
  <si>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</si>
  <si>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</si>
  <si>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</si>
  <si>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</si>
  <si>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</si>
  <si>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</si>
  <si>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</si>
  <si>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</si>
  <si>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</si>
  <si>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</si>
  <si>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</si>
  <si>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</si>
  <si>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</si>
  <si>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</si>
  <si>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</si>
  <si>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</si>
  <si>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</si>
  <si>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</si>
  <si>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</si>
  <si>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</si>
  <si>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</si>
  <si>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</si>
  <si>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</si>
  <si>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</si>
  <si>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</si>
  <si>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</si>
  <si>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</si>
  <si>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</si>
  <si>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</si>
  <si>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</si>
  <si>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</si>
  <si>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</si>
  <si>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</si>
  <si>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</si>
  <si>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</si>
  <si>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</si>
  <si>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</si>
  <si>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</si>
  <si>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</si>
  <si>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</si>
  <si>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</si>
  <si>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</si>
  <si>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</si>
  <si>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</si>
  <si>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</si>
  <si>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</si>
  <si>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</si>
  <si>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</si>
  <si>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</si>
  <si>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</si>
  <si>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</si>
  <si>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</si>
  <si>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</si>
  <si>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</si>
  <si>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</si>
  <si>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</si>
  <si>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</si>
  <si>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</si>
  <si>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</si>
  <si>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</si>
  <si>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</si>
  <si>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</si>
  <si>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</si>
  <si>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</si>
  <si>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</si>
  <si>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</si>
  <si>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</si>
  <si>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</si>
  <si>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</si>
  <si>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</si>
  <si>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</si>
  <si>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</si>
  <si>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</si>
  <si>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</si>
  <si>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</si>
  <si>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</si>
  <si>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</si>
  <si>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</si>
  <si>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</si>
  <si>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</si>
  <si>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</si>
  <si>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</si>
  <si>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</si>
  <si>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</si>
  <si>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</si>
  <si>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</si>
  <si>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</si>
  <si>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</si>
  <si>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</si>
  <si>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</si>
  <si>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</si>
  <si>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</si>
  <si>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</si>
  <si>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</si>
  <si>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</si>
  <si>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</si>
  <si>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</si>
  <si>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</si>
  <si>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</si>
  <si>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</si>
  <si>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</si>
  <si>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</si>
  <si>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</si>
  <si>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</si>
  <si>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</si>
  <si>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</si>
  <si>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</si>
  <si>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</si>
  <si>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</si>
  <si>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</si>
  <si>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</si>
  <si>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</si>
  <si>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</si>
  <si>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</si>
  <si>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</si>
  <si>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</si>
  <si>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</si>
  <si>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</si>
  <si>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</si>
  <si>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</si>
  <si>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</si>
  <si>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</si>
  <si>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</si>
  <si>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</si>
  <si>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</si>
  <si>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</si>
  <si>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</si>
  <si>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</si>
  <si>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</si>
  <si>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</si>
  <si>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</si>
  <si>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</si>
  <si>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</si>
  <si>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</si>
  <si>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</si>
  <si>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</si>
  <si>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</si>
  <si>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</si>
  <si>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</si>
  <si>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</si>
  <si>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</si>
  <si>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</si>
  <si>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</si>
  <si>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</si>
  <si>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</si>
  <si>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</si>
  <si>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</si>
  <si>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</si>
  <si>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</si>
  <si>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</si>
  <si>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</si>
  <si>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</si>
  <si>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</si>
  <si>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</si>
  <si>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</si>
  <si>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</si>
  <si>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</si>
  <si>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</si>
  <si>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</si>
  <si>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</si>
  <si>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</si>
  <si>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</si>
  <si>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</si>
  <si>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</si>
  <si>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</si>
  <si>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</si>
  <si>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</si>
  <si>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</si>
  <si>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</si>
  <si>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</si>
  <si>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</si>
  <si>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</si>
  <si>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</si>
  <si>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</si>
  <si>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</si>
  <si>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</si>
  <si>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</si>
  <si>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</si>
  <si>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</si>
  <si>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</si>
  <si>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</si>
  <si>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</si>
  <si>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</si>
  <si>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</si>
  <si>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</si>
  <si>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</si>
  <si>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</si>
  <si>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</si>
  <si>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</si>
  <si>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</si>
  <si>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</si>
  <si>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</si>
  <si>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</si>
  <si>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</si>
  <si>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</si>
  <si>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</si>
  <si>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</si>
  <si>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</si>
  <si>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</si>
  <si>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</si>
  <si>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</si>
  <si>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</si>
  <si>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</si>
  <si>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</si>
  <si>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</si>
  <si>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</si>
  <si>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</si>
  <si>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</si>
  <si>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</si>
  <si>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</si>
  <si>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</si>
  <si>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</si>
  <si>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</si>
  <si>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</si>
  <si>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</si>
  <si>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</si>
  <si>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</si>
  <si>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</si>
  <si>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</si>
  <si>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</si>
  <si>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</si>
  <si>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</si>
  <si>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</si>
  <si>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</si>
  <si>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</si>
  <si>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</si>
  <si>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</si>
  <si>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</si>
  <si>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</si>
  <si>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</si>
  <si>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</si>
  <si>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</si>
  <si>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</si>
  <si>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</si>
  <si>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</si>
  <si>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</si>
  <si>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</si>
  <si>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</si>
  <si>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</si>
  <si>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</si>
  <si>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</si>
  <si>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</si>
  <si>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</si>
  <si>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</si>
  <si>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</si>
  <si>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</si>
  <si>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</si>
  <si>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</si>
  <si>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</si>
  <si>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</si>
  <si>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</si>
  <si>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</si>
  <si>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</si>
  <si>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</si>
  <si>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</si>
  <si>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</si>
  <si>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</si>
  <si>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</si>
  <si>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</si>
  <si>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</si>
  <si>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</si>
  <si>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</si>
  <si>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</si>
  <si>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</si>
  <si>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</si>
  <si>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</si>
  <si>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</si>
  <si>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</si>
  <si>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</si>
  <si>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</si>
  <si>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</si>
  <si>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</si>
  <si>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</si>
  <si>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</si>
  <si>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</si>
  <si>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</si>
  <si>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</si>
  <si>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</si>
  <si>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</si>
  <si>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</si>
  <si>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</si>
  <si>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</si>
  <si>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</si>
  <si>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</si>
  <si>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</si>
  <si>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</si>
  <si>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</si>
  <si>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</si>
  <si>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</si>
  <si>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</si>
  <si>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</si>
  <si>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</si>
  <si>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</si>
  <si>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</si>
  <si>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</si>
  <si>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</si>
  <si>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</si>
  <si>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</si>
  <si>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</si>
  <si>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</si>
  <si>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</si>
  <si>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</si>
  <si>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</si>
  <si>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</si>
  <si>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</si>
  <si>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</si>
  <si>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</si>
  <si>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</si>
  <si>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</si>
  <si>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</si>
  <si>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</si>
  <si>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</si>
  <si>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</si>
  <si>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</si>
  <si>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</si>
  <si>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</si>
  <si>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</si>
  <si>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</si>
  <si>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</si>
  <si>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</si>
  <si>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</si>
  <si>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</si>
  <si>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</si>
  <si>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</si>
  <si>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</si>
  <si>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</si>
  <si>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</si>
  <si>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</si>
  <si>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</si>
  <si>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</si>
  <si>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</si>
  <si>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</si>
  <si>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</si>
  <si>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</si>
  <si>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</si>
  <si>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</si>
  <si>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</si>
  <si>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</si>
  <si>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</si>
  <si>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</si>
  <si>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</si>
  <si>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</si>
  <si>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</si>
  <si>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</si>
  <si>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</si>
  <si>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</si>
  <si>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</si>
  <si>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</si>
  <si>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</si>
  <si>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</si>
  <si>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</si>
  <si>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</si>
  <si>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</si>
  <si>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</si>
  <si>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</si>
  <si>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</si>
  <si>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</si>
  <si>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</si>
  <si>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</si>
  <si>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</si>
  <si>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</si>
  <si>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</si>
  <si>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</si>
  <si>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</si>
  <si>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</si>
  <si>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</si>
  <si>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</si>
  <si>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</si>
  <si>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</si>
  <si>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</si>
  <si>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</si>
  <si>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</si>
  <si>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</si>
  <si>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</si>
  <si>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</si>
  <si>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</si>
  <si>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</si>
  <si>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</si>
  <si>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</si>
  <si>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</si>
  <si>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</si>
  <si>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</si>
  <si>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</si>
  <si>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</si>
  <si>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</si>
  <si>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</si>
  <si>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</si>
  <si>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</si>
  <si>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</si>
  <si>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</si>
  <si>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</si>
  <si>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</si>
  <si>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</si>
  <si>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</si>
  <si>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</si>
  <si>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</si>
  <si>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</si>
  <si>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</si>
  <si>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</si>
  <si>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</si>
  <si>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</si>
  <si>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</si>
  <si>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</si>
  <si>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</si>
  <si>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</si>
  <si>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</si>
  <si>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</si>
  <si>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</si>
  <si>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</si>
  <si>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</si>
  <si>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</si>
  <si>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</si>
  <si>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</si>
  <si>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</si>
  <si>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</si>
  <si>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</si>
  <si>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</si>
  <si>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</si>
  <si>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</si>
  <si>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</si>
  <si>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</si>
  <si>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</si>
  <si>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</si>
  <si>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</si>
  <si>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</si>
  <si>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</si>
  <si>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</si>
  <si>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</si>
  <si>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</si>
  <si>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</si>
  <si>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</si>
  <si>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</si>
  <si>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</si>
  <si>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</si>
  <si>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</si>
  <si>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</si>
  <si>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</si>
  <si>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</si>
  <si>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</si>
  <si>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</si>
  <si>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</si>
  <si>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</si>
  <si>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</si>
  <si>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</si>
  <si>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</si>
  <si>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</si>
  <si>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</si>
  <si>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</si>
  <si>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</si>
  <si>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</si>
  <si>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</si>
  <si>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</si>
  <si>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</si>
  <si>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</si>
  <si>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</si>
  <si>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</si>
  <si>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</si>
  <si>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</si>
  <si>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</si>
  <si>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</si>
  <si>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</si>
  <si>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</si>
  <si>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</si>
  <si>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</si>
  <si>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</si>
  <si>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</si>
  <si>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</si>
  <si>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</si>
  <si>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</si>
  <si>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</si>
  <si>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</si>
  <si>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</si>
  <si>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</si>
  <si>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</si>
  <si>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</si>
  <si>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</si>
  <si>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</si>
  <si>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</si>
  <si>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</si>
  <si>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</si>
  <si>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</si>
  <si>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</si>
  <si>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</si>
  <si>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</si>
  <si>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</si>
  <si>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</si>
  <si>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</si>
  <si>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</si>
  <si>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</si>
  <si>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</si>
  <si>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</si>
  <si>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</si>
  <si>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</si>
  <si>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</si>
  <si>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</si>
  <si>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</si>
  <si>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</si>
  <si>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</si>
  <si>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</si>
  <si>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</si>
  <si>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</si>
  <si>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</si>
  <si>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</si>
  <si>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</si>
  <si>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</si>
  <si>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</si>
  <si>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</si>
  <si>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</si>
  <si>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</si>
  <si>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</si>
  <si>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</si>
  <si>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</si>
  <si>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</si>
  <si>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</si>
  <si>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</si>
  <si>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</si>
  <si>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</si>
  <si>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</si>
  <si>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</si>
  <si>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</si>
  <si>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</si>
  <si>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</si>
  <si>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</si>
  <si>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</si>
  <si>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</si>
  <si>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</si>
  <si>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</si>
  <si>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</si>
  <si>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</si>
  <si>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</si>
  <si>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</si>
  <si>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</si>
  <si>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</si>
  <si>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</si>
  <si>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</si>
  <si>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</si>
  <si>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</si>
  <si>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</si>
  <si>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</si>
  <si>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</si>
  <si>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</si>
  <si>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</si>
  <si>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</si>
  <si>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</si>
  <si>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</si>
  <si>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</si>
  <si>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</si>
  <si>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</si>
  <si>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</si>
  <si>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</si>
  <si>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</si>
  <si>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</si>
  <si>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</si>
  <si>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</si>
  <si>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</si>
  <si>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</si>
  <si>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</si>
  <si>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</si>
  <si>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</si>
  <si>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</si>
  <si>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</si>
  <si>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</si>
  <si>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</si>
  <si>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</si>
  <si>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</si>
  <si>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</si>
  <si>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</si>
  <si>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</si>
  <si>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</si>
  <si>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</si>
  <si>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</si>
  <si>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</si>
  <si>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</si>
  <si>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</si>
  <si>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</si>
  <si>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</si>
  <si>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</si>
  <si>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</si>
  <si>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</si>
  <si>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</si>
  <si>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</si>
  <si>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</si>
  <si>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</si>
  <si>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</si>
  <si>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</si>
  <si>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</si>
  <si>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</si>
  <si>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</si>
  <si>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</si>
  <si>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</si>
  <si>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</si>
  <si>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</si>
  <si>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</si>
  <si>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</si>
  <si>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</si>
  <si>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</si>
  <si>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</si>
  <si>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</si>
  <si>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</si>
  <si>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</si>
  <si>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</si>
  <si>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</si>
  <si>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</si>
  <si>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</si>
  <si>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</si>
  <si>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</si>
  <si>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</si>
  <si>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</si>
  <si>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</si>
  <si>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</si>
  <si>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</si>
  <si>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</si>
  <si>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</si>
  <si>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</si>
  <si>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</si>
  <si>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</si>
  <si>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</si>
  <si>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</si>
  <si>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</si>
  <si>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</si>
  <si>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</si>
  <si>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</si>
  <si>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</si>
  <si>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</si>
  <si>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</si>
  <si>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</si>
  <si>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</si>
  <si>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</si>
  <si>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</si>
  <si>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</si>
  <si>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</si>
  <si>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</si>
  <si>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</si>
  <si>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</si>
  <si>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</si>
  <si>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</si>
  <si>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</si>
  <si>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</si>
  <si>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</si>
  <si>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</si>
  <si>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</si>
  <si>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</si>
  <si>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</si>
  <si>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</si>
  <si>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</si>
  <si>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</si>
  <si>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</si>
  <si>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</si>
  <si>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</si>
  <si>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</si>
  <si>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</si>
  <si>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</si>
  <si>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</si>
  <si>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</si>
  <si>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</si>
  <si>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</si>
  <si>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</si>
  <si>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</si>
  <si>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</si>
  <si>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</si>
  <si>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</si>
  <si>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</si>
  <si>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</si>
  <si>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</si>
  <si>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</si>
  <si>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</si>
  <si>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</si>
  <si>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</si>
  <si>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</si>
  <si>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</si>
  <si>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</si>
  <si>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</si>
  <si>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</si>
  <si>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</si>
  <si>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</si>
  <si>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</si>
  <si>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</si>
  <si>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</si>
  <si>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</si>
  <si>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</si>
  <si>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</si>
  <si>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</si>
  <si>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</si>
  <si>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</si>
  <si>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</si>
  <si>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</si>
  <si>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</si>
  <si>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</si>
  <si>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</si>
  <si>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</si>
  <si>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</si>
  <si>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</si>
  <si>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</si>
  <si>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</si>
  <si>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</si>
  <si>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</si>
  <si>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</si>
  <si>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</si>
  <si>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</si>
  <si>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</si>
  <si>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</si>
  <si>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</si>
  <si>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</si>
  <si>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</si>
  <si>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</si>
  <si>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</si>
  <si>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</si>
  <si>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</si>
  <si>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</si>
  <si>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</si>
  <si>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</si>
  <si>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</si>
  <si>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</si>
  <si>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</si>
  <si>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</si>
  <si>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</si>
  <si>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</si>
  <si>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</si>
  <si>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</si>
  <si>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</si>
  <si>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</si>
  <si>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</si>
  <si>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</si>
  <si>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</si>
  <si>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</si>
  <si>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</si>
  <si>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</si>
  <si>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</si>
  <si>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</si>
  <si>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</si>
  <si>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</si>
  <si>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</si>
  <si>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</si>
  <si>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</si>
  <si>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</si>
  <si>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</si>
  <si>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</si>
  <si>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</si>
  <si>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</si>
  <si>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</si>
  <si>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</si>
  <si>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</si>
  <si>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</si>
  <si>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</si>
  <si>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</si>
  <si>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</si>
  <si>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</si>
  <si>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</si>
  <si>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</si>
  <si>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</si>
  <si>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</si>
  <si>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</si>
  <si>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</si>
  <si>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</si>
  <si>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</si>
  <si>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</si>
  <si>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</si>
  <si>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</si>
  <si>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</si>
  <si>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</si>
  <si>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</si>
  <si>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</si>
  <si>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</si>
  <si>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</si>
  <si>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</si>
  <si>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</si>
  <si>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</si>
  <si>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</si>
  <si>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</si>
  <si>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</si>
  <si>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</si>
  <si>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</si>
  <si>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</si>
  <si>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</si>
  <si>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</si>
  <si>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</si>
  <si>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</si>
  <si>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</si>
  <si>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</si>
  <si>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</si>
  <si>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</si>
  <si>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</si>
  <si>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</si>
  <si>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</si>
  <si>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</si>
  <si>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</si>
  <si>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</si>
  <si>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</si>
  <si>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</si>
  <si>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</si>
  <si>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</si>
  <si>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</si>
  <si>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</si>
  <si>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</si>
  <si>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</si>
  <si>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</si>
  <si>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</si>
  <si>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</si>
  <si>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</si>
  <si>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</si>
  <si>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</si>
  <si>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</si>
  <si>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</si>
  <si>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</si>
  <si>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</si>
  <si>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</si>
  <si>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</si>
  <si>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</si>
  <si>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</si>
  <si>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</si>
  <si>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</si>
  <si>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</si>
  <si>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</si>
  <si>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</si>
  <si>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</si>
  <si>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</si>
  <si>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</si>
  <si>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</si>
  <si>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</si>
  <si>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</si>
  <si>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</si>
  <si>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</si>
  <si>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</si>
  <si>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</si>
  <si>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</si>
  <si>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</si>
  <si>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</si>
  <si>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</si>
  <si>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</si>
  <si>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</si>
  <si>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</si>
  <si>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</si>
  <si>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</si>
  <si>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</si>
  <si>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</si>
  <si>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</si>
  <si>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</si>
  <si>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</si>
  <si>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</si>
  <si>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</si>
  <si>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</si>
  <si>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</si>
  <si>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</si>
  <si>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</si>
  <si>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</si>
  <si>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</si>
  <si>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</si>
  <si>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</si>
  <si>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</si>
  <si>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</si>
  <si>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</si>
  <si>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</si>
  <si>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</si>
  <si>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</si>
  <si>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</si>
  <si>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</si>
  <si>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</si>
  <si>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</si>
  <si>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</si>
  <si>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</si>
  <si>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</si>
  <si>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</si>
  <si>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</si>
  <si>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</si>
  <si>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</si>
  <si>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</si>
  <si>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</si>
  <si>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</si>
  <si>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</si>
  <si>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</si>
  <si>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</si>
  <si>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</si>
  <si>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</si>
  <si>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</si>
  <si>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</si>
  <si>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</si>
  <si>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</si>
  <si>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</si>
  <si>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</si>
  <si>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</si>
  <si>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</si>
  <si>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</si>
  <si>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</si>
  <si>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</si>
  <si>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</si>
  <si>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</si>
  <si>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</si>
  <si>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</si>
  <si>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</si>
  <si>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</si>
  <si>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</si>
  <si>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</si>
  <si>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</si>
  <si>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</si>
  <si>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</si>
  <si>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</si>
  <si>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</si>
  <si>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</si>
  <si>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</si>
  <si>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</si>
  <si>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</si>
  <si>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</si>
  <si>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</si>
  <si>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</si>
  <si>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</si>
  <si>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</si>
  <si>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</si>
  <si>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</si>
  <si>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</si>
  <si>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</si>
  <si>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</si>
  <si>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</si>
  <si>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</si>
  <si>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</si>
  <si>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</si>
  <si>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</si>
  <si>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</si>
  <si>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</si>
  <si>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</si>
  <si>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</si>
  <si>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</si>
  <si>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</si>
  <si>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</si>
  <si>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</si>
  <si>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</si>
  <si>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</si>
  <si>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</si>
  <si>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</si>
  <si>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</si>
  <si>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</si>
  <si>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</si>
  <si>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</si>
  <si>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</si>
  <si>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</si>
  <si>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</si>
  <si>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</si>
  <si>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</si>
  <si>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</si>
  <si>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</si>
  <si>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</si>
  <si>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</si>
  <si>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</si>
  <si>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</si>
  <si>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</si>
  <si>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</si>
  <si>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</si>
  <si>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</si>
  <si>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</si>
  <si>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</si>
  <si>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</si>
  <si>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</si>
  <si>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</si>
  <si>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</si>
  <si>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</si>
  <si>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</si>
  <si>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</si>
  <si>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</si>
  <si>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</si>
  <si>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</si>
  <si>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</si>
  <si>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</si>
  <si>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</si>
  <si>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</si>
  <si>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</si>
  <si>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</si>
  <si>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</si>
  <si>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</si>
  <si>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</si>
  <si>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</si>
  <si>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</si>
  <si>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</si>
  <si>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</si>
  <si>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</si>
  <si>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</si>
  <si>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</si>
  <si>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</si>
  <si>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</si>
  <si>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</si>
  <si>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</si>
  <si>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</si>
  <si>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</si>
  <si>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</si>
  <si>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</si>
  <si>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</si>
  <si>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</si>
  <si>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</si>
  <si>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</si>
  <si>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</si>
  <si>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</si>
  <si>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</si>
  <si>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</si>
  <si>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</si>
  <si>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</si>
  <si>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</si>
  <si>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</si>
  <si>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</si>
  <si>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</si>
  <si>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</si>
  <si>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</si>
  <si>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</si>
  <si>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</si>
  <si>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</si>
  <si>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</si>
  <si>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</si>
  <si>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</si>
  <si>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</si>
  <si>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</si>
  <si>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</si>
  <si>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</si>
  <si>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</si>
  <si>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</si>
  <si>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</si>
  <si>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</si>
  <si>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</si>
  <si>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</si>
  <si>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</si>
  <si>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</si>
  <si>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</si>
  <si>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</si>
  <si>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</si>
  <si>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</si>
  <si>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</si>
  <si>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</si>
  <si>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</si>
  <si>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</si>
  <si>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</si>
  <si>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</si>
  <si>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</si>
  <si>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</si>
  <si>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</si>
  <si>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</si>
  <si>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</si>
  <si>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</si>
  <si>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</si>
  <si>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</si>
  <si>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</si>
  <si>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</si>
  <si>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</si>
  <si>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</si>
  <si>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</si>
  <si>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</si>
  <si>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</si>
  <si>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</si>
  <si>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</si>
  <si>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</si>
  <si>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</si>
  <si>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</si>
  <si>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</si>
  <si>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</si>
  <si>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</si>
  <si>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</si>
  <si>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</si>
  <si>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</si>
  <si>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</si>
  <si>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</si>
  <si>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</si>
  <si>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</si>
  <si>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</si>
  <si>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</si>
  <si>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</si>
  <si>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</si>
  <si>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</si>
  <si>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</si>
  <si>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</si>
  <si>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</si>
  <si>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</si>
  <si>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</si>
  <si>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</si>
  <si>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</si>
  <si>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</si>
  <si>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</si>
  <si>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</si>
  <si>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</si>
  <si>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</si>
  <si>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</si>
  <si>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</si>
  <si>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</si>
  <si>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</si>
  <si>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</si>
  <si>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</si>
  <si>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</si>
  <si>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</si>
  <si>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</si>
  <si>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</si>
  <si>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</si>
  <si>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</si>
  <si>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</si>
  <si>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</si>
  <si>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</si>
  <si>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</si>
  <si>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</si>
  <si>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</si>
  <si>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</si>
  <si>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</si>
  <si>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</si>
  <si>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</si>
  <si>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</si>
  <si>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</si>
  <si>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</si>
  <si>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</si>
  <si>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</si>
  <si>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</si>
  <si>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</si>
  <si>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</si>
  <si>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</si>
  <si>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</si>
  <si>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</si>
  <si>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</si>
  <si>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</si>
  <si>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</si>
  <si>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</si>
  <si>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</si>
  <si>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</si>
  <si>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</si>
  <si>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</si>
  <si>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</si>
  <si>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</si>
  <si>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</si>
  <si>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</si>
  <si>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</si>
  <si>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</si>
  <si>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</si>
  <si>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</si>
  <si>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</si>
  <si>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</si>
  <si>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</si>
  <si>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</si>
  <si>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</si>
  <si>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</si>
  <si>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</si>
  <si>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</si>
  <si>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</si>
  <si>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</si>
  <si>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</si>
  <si>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</si>
  <si>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</si>
  <si>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</si>
  <si>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</si>
  <si>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</si>
  <si>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</si>
  <si>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</si>
  <si>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</si>
  <si>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</si>
  <si>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</si>
  <si>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</si>
  <si>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</si>
  <si>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</si>
  <si>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</si>
  <si>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</si>
  <si>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</si>
  <si>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</si>
  <si>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</si>
  <si>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</si>
  <si>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</si>
  <si>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</si>
  <si>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</si>
  <si>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</si>
  <si>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</si>
  <si>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</si>
  <si>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</si>
  <si>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</si>
  <si>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</si>
  <si>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</si>
  <si>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</si>
  <si>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</si>
  <si>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</si>
  <si>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</si>
  <si>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</si>
  <si>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</si>
  <si>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</si>
  <si>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</si>
  <si>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</si>
  <si>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</si>
  <si>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</si>
  <si>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</si>
  <si>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</si>
  <si>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</si>
  <si>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</si>
  <si>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</si>
  <si>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</si>
  <si>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</si>
  <si>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</si>
  <si>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</si>
  <si>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</si>
  <si>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</si>
  <si>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</si>
  <si>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</si>
  <si>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</si>
  <si>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</si>
  <si>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</si>
  <si>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</si>
  <si>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</si>
  <si>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</si>
  <si>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</si>
  <si>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</si>
  <si>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</si>
  <si>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</si>
  <si>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</si>
  <si>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</si>
  <si>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</si>
  <si>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</si>
  <si>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</si>
  <si>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</si>
  <si>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</si>
  <si>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</si>
  <si>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</si>
  <si>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</si>
  <si>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</si>
  <si>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</si>
  <si>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</si>
  <si>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</si>
  <si>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</si>
  <si>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</si>
  <si>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</si>
  <si>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</si>
  <si>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</si>
  <si>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</si>
  <si>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</si>
  <si>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</si>
  <si>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</si>
  <si>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</si>
  <si>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</si>
  <si>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</si>
  <si>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</si>
  <si>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</si>
  <si>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</si>
  <si>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</si>
  <si>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</si>
  <si>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</si>
  <si>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</si>
  <si>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</si>
  <si>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</si>
  <si>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</si>
  <si>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</si>
  <si>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</si>
  <si>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</si>
  <si>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</si>
  <si>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</si>
  <si>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</si>
  <si>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</si>
  <si>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</si>
  <si>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</si>
  <si>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</si>
  <si>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</si>
  <si>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</si>
  <si>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</si>
  <si>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</si>
  <si>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</si>
  <si>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</si>
  <si>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</si>
  <si>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</si>
  <si>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</si>
  <si>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</si>
  <si>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</si>
  <si>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</si>
  <si>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</si>
  <si>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</si>
  <si>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</si>
  <si>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</si>
  <si>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</si>
  <si>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</si>
  <si>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</si>
  <si>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</si>
  <si>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</si>
  <si>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</si>
  <si>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</si>
  <si>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</si>
  <si>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</si>
  <si>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</si>
  <si>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</si>
  <si>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</si>
  <si>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</si>
  <si>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</si>
  <si>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</si>
  <si>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</si>
  <si>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</si>
  <si>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</si>
  <si>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</si>
  <si>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</si>
  <si>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</si>
  <si>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</si>
  <si>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</si>
  <si>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</si>
  <si>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</si>
  <si>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</si>
  <si>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</si>
  <si>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</si>
  <si>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</si>
  <si>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</si>
  <si>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</si>
  <si>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</si>
  <si>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</si>
  <si>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</si>
  <si>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</si>
  <si>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</si>
  <si>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</si>
  <si>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</si>
  <si>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</si>
  <si>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</si>
  <si>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</si>
  <si>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</si>
  <si>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</si>
  <si>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</si>
  <si>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</si>
  <si>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</si>
  <si>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</si>
  <si>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</si>
  <si>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</si>
  <si>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</si>
  <si>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</si>
  <si>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</si>
  <si>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</si>
  <si>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</si>
  <si>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</si>
  <si>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</si>
  <si>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</si>
  <si>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</si>
  <si>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</si>
  <si>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</si>
  <si>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</si>
  <si>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</si>
  <si>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</si>
  <si>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</si>
  <si>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</si>
  <si>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</si>
  <si>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</si>
  <si>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</si>
  <si>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</si>
  <si>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</si>
  <si>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</si>
  <si>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</si>
  <si>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</si>
  <si>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</si>
  <si>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</si>
  <si>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</si>
  <si>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</si>
  <si>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</si>
  <si>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</si>
  <si>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</si>
  <si>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</si>
  <si>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</si>
  <si>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</si>
  <si>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</si>
  <si>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</si>
  <si>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</si>
  <si>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</si>
  <si>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</si>
  <si>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</si>
  <si>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</si>
  <si>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</si>
  <si>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</si>
  <si>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</si>
  <si>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</si>
  <si>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</si>
  <si>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</si>
  <si>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</si>
  <si>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</si>
  <si>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</si>
  <si>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</si>
  <si>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</si>
  <si>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</si>
  <si>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</si>
  <si>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</si>
  <si>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</si>
  <si>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</si>
  <si>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</si>
  <si>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</si>
  <si>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</si>
  <si>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</si>
  <si>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</si>
  <si>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</si>
  <si>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</si>
  <si>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</si>
  <si>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</si>
  <si>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</si>
  <si>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</si>
  <si>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</si>
  <si>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</si>
  <si>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</si>
  <si>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</si>
  <si>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</si>
  <si>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</si>
  <si>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</si>
  <si>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</si>
  <si>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</si>
  <si>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</si>
  <si>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</si>
  <si>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</si>
  <si>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</si>
  <si>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</si>
  <si>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</si>
  <si>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</si>
  <si>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</si>
  <si>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</si>
  <si>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</si>
  <si>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</si>
  <si>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</si>
  <si>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</si>
  <si>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</si>
  <si>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</si>
  <si>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</si>
  <si>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</si>
  <si>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</si>
  <si>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</si>
  <si>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</si>
  <si>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</si>
  <si>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</si>
  <si>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</si>
  <si>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</si>
  <si>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</si>
  <si>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</si>
  <si>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</si>
  <si>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</si>
  <si>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</si>
  <si>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</si>
  <si>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</si>
  <si>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</si>
  <si>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</si>
  <si>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</si>
  <si>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</si>
  <si>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</si>
  <si>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</si>
  <si>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</si>
  <si>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</si>
  <si>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</si>
  <si>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</si>
  <si>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</si>
  <si>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</si>
  <si>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</si>
  <si>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</si>
  <si>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</si>
  <si>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</si>
  <si>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</si>
  <si>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</si>
  <si>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</si>
  <si>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</si>
  <si>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</si>
  <si>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</si>
  <si>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</si>
  <si>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</si>
  <si>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</si>
  <si>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</si>
  <si>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</si>
  <si>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</si>
  <si>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</si>
  <si>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</si>
  <si>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</si>
  <si>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</si>
  <si>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</si>
  <si>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</si>
  <si>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</si>
  <si>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</si>
  <si>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</si>
  <si>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</si>
  <si>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</si>
  <si>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</si>
  <si>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</si>
  <si>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</si>
  <si>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</si>
  <si>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</si>
  <si>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</si>
  <si>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</si>
  <si>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</si>
  <si>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</si>
  <si>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</si>
  <si>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</si>
  <si>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</si>
  <si>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</si>
  <si>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</si>
  <si>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</si>
  <si>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</si>
  <si>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</si>
  <si>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</si>
  <si>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</si>
  <si>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</si>
  <si>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</si>
  <si>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</si>
  <si>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</si>
  <si>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</si>
  <si>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</si>
  <si>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</si>
  <si>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</si>
  <si>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</si>
  <si>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</si>
  <si>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</si>
  <si>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</si>
  <si>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</si>
  <si>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</si>
  <si>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</si>
  <si>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</si>
  <si>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</si>
  <si>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</si>
  <si>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</si>
  <si>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</si>
  <si>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</si>
  <si>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</si>
  <si>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</si>
  <si>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</si>
  <si>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</si>
  <si>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</si>
  <si>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</si>
  <si>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</si>
  <si>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</si>
  <si>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</si>
  <si>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</si>
  <si>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</si>
  <si>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</si>
  <si>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</si>
  <si>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</si>
  <si>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</si>
  <si>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</si>
  <si>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</si>
  <si>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</si>
  <si>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</si>
  <si>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</si>
  <si>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</si>
  <si>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</si>
  <si>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</si>
  <si>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</si>
  <si>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</si>
  <si>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</si>
  <si>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</si>
  <si>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</si>
  <si>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</si>
  <si>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</si>
  <si>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</si>
  <si>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</si>
  <si>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</si>
  <si>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</si>
  <si>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</si>
  <si>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</si>
  <si>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</si>
  <si>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</si>
  <si>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</si>
  <si>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</si>
  <si>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</si>
  <si>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</si>
  <si>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</si>
  <si>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</si>
  <si>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</si>
  <si>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</si>
  <si>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</si>
  <si>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</si>
  <si>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</si>
  <si>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</si>
  <si>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</si>
  <si>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</si>
  <si>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</si>
  <si>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</si>
  <si>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</si>
  <si>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</si>
  <si>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</si>
  <si>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</si>
  <si>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</si>
  <si>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</si>
  <si>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</si>
  <si>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</si>
  <si>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</si>
  <si>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</si>
  <si>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</si>
  <si>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</si>
  <si>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</si>
  <si>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</si>
  <si>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</si>
  <si>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</si>
  <si>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</si>
  <si>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</si>
  <si>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</si>
  <si>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</si>
  <si>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</si>
  <si>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</si>
  <si>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</si>
  <si>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</si>
  <si>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</si>
  <si>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</si>
  <si>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</si>
  <si>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</si>
  <si>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</si>
  <si>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</si>
  <si>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</si>
  <si>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</si>
  <si>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</si>
  <si>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</si>
  <si>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</si>
  <si>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</si>
  <si>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</si>
  <si>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</si>
  <si>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</si>
  <si>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</si>
  <si>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</si>
  <si>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</si>
  <si>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</si>
  <si>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</si>
  <si>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</si>
  <si>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</si>
  <si>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</si>
  <si>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</si>
  <si>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</si>
  <si>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</si>
  <si>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</si>
  <si>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</si>
  <si>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</si>
  <si>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</si>
  <si>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</si>
  <si>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</si>
  <si>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</si>
  <si>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</si>
  <si>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</si>
  <si>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</si>
  <si>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</si>
  <si>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</si>
  <si>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</si>
  <si>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</si>
  <si>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</si>
  <si>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</si>
  <si>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</si>
  <si>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</si>
  <si>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</si>
  <si>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</si>
  <si>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</si>
  <si>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</si>
  <si>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</si>
  <si>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</si>
  <si>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</si>
  <si>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</si>
  <si>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</si>
  <si>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</si>
  <si>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</si>
  <si>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</si>
  <si>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</si>
  <si>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</si>
  <si>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</si>
  <si>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</si>
  <si>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</si>
  <si>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</si>
  <si>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</si>
  <si>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</si>
  <si>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</si>
  <si>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</si>
  <si>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</si>
  <si>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</si>
  <si>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</si>
  <si>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</si>
  <si>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</si>
  <si>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</si>
  <si>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</si>
  <si>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</si>
  <si>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</si>
  <si>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</si>
  <si>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</si>
  <si>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</si>
  <si>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</si>
  <si>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</si>
  <si>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</si>
  <si>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</si>
  <si>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</si>
  <si>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</si>
  <si>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</si>
  <si>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</si>
  <si>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</si>
  <si>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</si>
  <si>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</si>
  <si>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</si>
  <si>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</si>
  <si>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</si>
  <si>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</si>
  <si>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</si>
  <si>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</si>
  <si>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</si>
  <si>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</si>
  <si>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</si>
  <si>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</si>
  <si>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</si>
  <si>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</si>
  <si>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</si>
  <si>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</si>
  <si>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</si>
  <si>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</si>
  <si>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</si>
  <si>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</si>
  <si>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</si>
  <si>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</si>
  <si>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</si>
  <si>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</si>
  <si>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</si>
  <si>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</si>
  <si>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</si>
  <si>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</si>
  <si>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</si>
  <si>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</si>
  <si>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</si>
  <si>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</si>
  <si>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</si>
  <si>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</si>
  <si>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</si>
  <si>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</si>
  <si>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</si>
  <si>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</si>
  <si>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</si>
  <si>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</si>
  <si>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</si>
  <si>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</si>
  <si>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</si>
  <si>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</si>
  <si>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</si>
  <si>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</si>
  <si>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</si>
  <si>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</si>
  <si>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</si>
  <si>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</si>
  <si>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</si>
  <si>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</si>
  <si>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</si>
  <si>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</si>
  <si>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</si>
  <si>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</si>
  <si>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</si>
  <si>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</si>
  <si>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</si>
  <si>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</si>
  <si>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</si>
  <si>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</si>
  <si>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</si>
  <si>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</si>
  <si>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</si>
  <si>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</si>
  <si>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</si>
  <si>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</si>
  <si>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</si>
  <si>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</si>
  <si>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</si>
  <si>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</si>
  <si>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</si>
  <si>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</si>
  <si>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</si>
  <si>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</si>
  <si>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</si>
  <si>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</si>
  <si>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</si>
  <si>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</si>
  <si>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</si>
  <si>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</si>
  <si>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</si>
  <si>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</si>
  <si>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</si>
  <si>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</si>
  <si>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</si>
  <si>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</si>
  <si>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</si>
  <si>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</si>
  <si>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</si>
  <si>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</si>
  <si>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</si>
  <si>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</si>
  <si>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</si>
  <si>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</si>
  <si>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</si>
  <si>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</si>
  <si>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</si>
  <si>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</si>
  <si>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</si>
  <si>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</si>
  <si>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</si>
  <si>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</si>
  <si>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</si>
  <si>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</si>
  <si>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</si>
  <si>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</si>
  <si>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</si>
  <si>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</si>
  <si>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</si>
  <si>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</si>
  <si>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</si>
  <si>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</si>
  <si>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</si>
  <si>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</si>
  <si>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</si>
  <si>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</si>
  <si>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</si>
  <si>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</si>
  <si>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</si>
  <si>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</si>
  <si>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</si>
  <si>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</si>
  <si>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</si>
  <si>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</si>
  <si>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</si>
  <si>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</si>
  <si>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</si>
  <si>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</si>
  <si>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</si>
  <si>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</si>
  <si>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</si>
  <si>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</si>
  <si>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</si>
  <si>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</si>
  <si>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</si>
  <si>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</si>
  <si>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</si>
  <si>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</si>
  <si>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</si>
  <si>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</si>
  <si>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</si>
  <si>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</si>
  <si>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</si>
  <si>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</si>
  <si>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</si>
  <si>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</si>
  <si>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</si>
  <si>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</si>
  <si>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</si>
  <si>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</si>
  <si>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</si>
  <si>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</si>
  <si>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</si>
  <si>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</si>
  <si>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</si>
  <si>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</si>
  <si>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</si>
  <si>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</si>
  <si>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</si>
  <si>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</si>
  <si>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</si>
  <si>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</si>
  <si>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</si>
  <si>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</si>
  <si>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</si>
  <si>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</si>
  <si>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</si>
  <si>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</si>
  <si>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</si>
  <si>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</si>
  <si>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</si>
  <si>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</si>
  <si>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</si>
  <si>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</si>
  <si>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</si>
  <si>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</si>
  <si>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</si>
  <si>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</si>
  <si>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</si>
  <si>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</si>
  <si>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</si>
  <si>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</si>
  <si>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</si>
  <si>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</si>
  <si>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</si>
  <si>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</si>
  <si>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</si>
  <si>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</si>
  <si>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</si>
  <si>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</si>
  <si>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</si>
  <si>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</si>
  <si>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</si>
  <si>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</si>
  <si>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</si>
  <si>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</si>
  <si>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</si>
  <si>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</si>
  <si>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</si>
  <si>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</si>
  <si>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</si>
  <si>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</si>
  <si>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</si>
  <si>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</si>
  <si>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</si>
  <si>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</si>
  <si>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</si>
  <si>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</si>
  <si>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</si>
  <si>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</si>
  <si>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</si>
  <si>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</si>
  <si>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</si>
  <si>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</si>
  <si>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</si>
  <si>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</si>
  <si>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</si>
  <si>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</si>
  <si>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</si>
  <si>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</si>
  <si>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</si>
  <si>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</si>
  <si>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</si>
  <si>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</si>
  <si>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</si>
  <si>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</si>
  <si>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</si>
  <si>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</si>
  <si>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</si>
  <si>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</si>
  <si>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</si>
  <si>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</si>
  <si>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</si>
  <si>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</si>
  <si>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</si>
  <si>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</si>
  <si>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</si>
  <si>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</si>
  <si>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</si>
  <si>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</si>
  <si>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</si>
  <si>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</si>
  <si>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</si>
  <si>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</si>
  <si>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</si>
  <si>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</si>
  <si>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</si>
  <si>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</si>
  <si>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</si>
  <si>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</si>
  <si>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</si>
  <si>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</si>
  <si>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</si>
  <si>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</si>
  <si>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</si>
  <si>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</si>
  <si>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</si>
  <si>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</si>
  <si>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</si>
  <si>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</si>
  <si>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</si>
  <si>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</si>
  <si>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</si>
  <si>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</si>
  <si>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</si>
  <si>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</si>
  <si>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</si>
  <si>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</si>
  <si>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</si>
  <si>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</si>
  <si>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</si>
  <si>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</si>
  <si>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</si>
  <si>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</si>
  <si>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</si>
  <si>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</si>
  <si>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</si>
  <si>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</si>
  <si>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</si>
  <si>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</si>
  <si>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</si>
  <si>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</si>
  <si>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</si>
  <si>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</si>
  <si>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</si>
  <si>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</si>
  <si>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</si>
  <si>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</si>
  <si>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</si>
  <si>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</si>
  <si>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</si>
  <si>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</si>
  <si>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</si>
  <si>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</si>
  <si>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</si>
  <si>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</si>
  <si>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</si>
  <si>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</si>
  <si>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</si>
  <si>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</si>
  <si>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</si>
  <si>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</si>
  <si>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</si>
  <si>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</si>
  <si>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</si>
  <si>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</si>
  <si>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</si>
  <si>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</si>
  <si>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</si>
  <si>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</si>
  <si>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</si>
  <si>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</si>
  <si>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</si>
  <si>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</si>
  <si>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</si>
  <si>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</si>
  <si>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</si>
  <si>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</si>
  <si>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</si>
  <si>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</si>
  <si>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</si>
  <si>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</si>
  <si>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</si>
  <si>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</si>
  <si>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</si>
  <si>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</si>
  <si>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</si>
  <si>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</si>
  <si>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</si>
  <si>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</si>
  <si>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</si>
  <si>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</si>
  <si>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</si>
  <si>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</si>
  <si>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</si>
  <si>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</si>
  <si>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</si>
  <si>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</si>
  <si>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</si>
  <si>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</si>
  <si>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</si>
  <si>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</si>
  <si>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</si>
  <si>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</si>
  <si>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</si>
  <si>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</si>
  <si>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</si>
  <si>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</si>
  <si>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</si>
  <si>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</si>
  <si>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</si>
  <si>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</si>
  <si>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</si>
  <si>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</si>
  <si>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</si>
  <si>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</si>
  <si>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</si>
  <si>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</si>
  <si>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</si>
  <si>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</si>
  <si>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</si>
  <si>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</si>
  <si>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</si>
  <si>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</si>
  <si>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</si>
  <si>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</si>
  <si>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</si>
  <si>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</si>
  <si>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</si>
  <si>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</si>
  <si>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</si>
  <si>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</si>
  <si>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</si>
  <si>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</si>
  <si>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</si>
  <si>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</si>
  <si>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</si>
  <si>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</si>
  <si>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</si>
  <si>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</si>
  <si>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</si>
  <si>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</si>
  <si>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</si>
  <si>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</si>
  <si>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</si>
  <si>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</si>
  <si>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</si>
  <si>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</si>
  <si>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</si>
  <si>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</si>
  <si>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</si>
  <si>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</si>
  <si>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</si>
  <si>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</si>
  <si>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</si>
  <si>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</si>
  <si>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</si>
  <si>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</si>
  <si>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</si>
  <si>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</si>
  <si>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</si>
  <si>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</si>
  <si>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</si>
  <si>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</si>
  <si>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</si>
  <si>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</si>
  <si>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</si>
  <si>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</si>
  <si>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</si>
  <si>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</si>
  <si>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</si>
  <si>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</si>
  <si>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</si>
  <si>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</si>
  <si>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</si>
  <si>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</si>
  <si>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</si>
  <si>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</si>
  <si>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</si>
  <si>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</si>
  <si>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</si>
  <si>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</si>
  <si>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</si>
  <si>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</si>
  <si>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</si>
  <si>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</si>
  <si>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</si>
  <si>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</si>
  <si>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</si>
  <si>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</si>
  <si>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</si>
  <si>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</si>
  <si>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</si>
  <si>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</si>
  <si>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</si>
  <si>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</si>
  <si>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</si>
  <si>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</si>
  <si>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</si>
  <si>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</si>
  <si>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</si>
  <si>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</si>
  <si>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</si>
  <si>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</si>
  <si>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</si>
  <si>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</si>
  <si>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</si>
  <si>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</si>
  <si>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</si>
  <si>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</si>
  <si>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</si>
  <si>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</si>
  <si>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</si>
  <si>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</si>
  <si>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</si>
  <si>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</si>
  <si>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</si>
  <si>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</si>
  <si>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</si>
  <si>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</si>
  <si>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</si>
  <si>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</si>
  <si>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</si>
  <si>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</si>
  <si>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</si>
  <si>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</si>
  <si>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</si>
  <si>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</si>
  <si>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</si>
  <si>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</si>
  <si>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</si>
  <si>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</si>
  <si>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</si>
  <si>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</si>
  <si>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</si>
  <si>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</si>
  <si>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</si>
  <si>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</si>
  <si>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</si>
  <si>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</si>
  <si>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</si>
  <si>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</si>
  <si>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</si>
  <si>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</si>
  <si>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</si>
  <si>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</si>
  <si>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</si>
  <si>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</si>
  <si>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</si>
  <si>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</si>
  <si>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</si>
  <si>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</si>
  <si>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</si>
  <si>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</si>
  <si>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</si>
  <si>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</si>
  <si>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</si>
  <si>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</si>
  <si>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</si>
  <si>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</si>
  <si>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</si>
  <si>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</si>
  <si>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</si>
  <si>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</si>
  <si>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</si>
  <si>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</si>
  <si>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</si>
  <si>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</si>
  <si>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</si>
  <si>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</si>
  <si>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</si>
  <si>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</si>
  <si>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</si>
  <si>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</si>
  <si>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</si>
  <si>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</si>
  <si>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</si>
  <si>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</si>
  <si>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</si>
  <si>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</si>
  <si>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</si>
  <si>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</si>
  <si>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</si>
  <si>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</si>
  <si>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</si>
  <si>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</si>
  <si>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</si>
  <si>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</si>
  <si>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</si>
  <si>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</si>
  <si>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</si>
  <si>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</si>
  <si>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</si>
  <si>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</si>
  <si>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</si>
  <si>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</si>
  <si>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</si>
  <si>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</si>
  <si>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</si>
  <si>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</si>
  <si>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</si>
  <si>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</si>
  <si>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</si>
  <si>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</si>
  <si>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</si>
  <si>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</si>
  <si>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</si>
  <si>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</si>
  <si>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</si>
  <si>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</si>
  <si>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</si>
  <si>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</si>
  <si>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</si>
  <si>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</si>
  <si>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</si>
  <si>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</si>
  <si>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</si>
  <si>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</si>
  <si>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</si>
  <si>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</si>
  <si>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</si>
  <si>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</si>
  <si>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</si>
  <si>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</si>
  <si>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</si>
  <si>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</si>
  <si>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</si>
  <si>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</si>
  <si>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</si>
  <si>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</si>
  <si>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</si>
  <si>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</si>
  <si>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</si>
  <si>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</si>
  <si>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</si>
  <si>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</si>
  <si>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</si>
  <si>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</si>
  <si>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</si>
  <si>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</si>
  <si>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</si>
  <si>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</si>
  <si>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</si>
  <si>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</si>
  <si>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</si>
  <si>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</si>
  <si>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</si>
  <si>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</si>
  <si>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</si>
  <si>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</si>
  <si>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</si>
  <si>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</si>
  <si>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</si>
  <si>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</si>
  <si>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</si>
  <si>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</si>
  <si>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</si>
  <si>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</si>
  <si>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</si>
  <si>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</si>
  <si>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</si>
  <si>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</si>
  <si>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</si>
  <si>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</si>
  <si>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</si>
  <si>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</si>
  <si>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</si>
  <si>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</si>
  <si>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</si>
  <si>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</si>
  <si>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</si>
  <si>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</si>
  <si>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</si>
  <si>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</si>
  <si>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</si>
  <si>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</si>
  <si>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</si>
  <si>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</si>
  <si>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</si>
  <si>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</si>
  <si>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</si>
  <si>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</si>
  <si>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</si>
  <si>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</si>
  <si>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</si>
  <si>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</si>
  <si>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</si>
  <si>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</si>
  <si>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</si>
  <si>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</si>
  <si>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</si>
  <si>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</si>
  <si>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</si>
  <si>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</si>
  <si>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</si>
  <si>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</si>
  <si>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</si>
  <si>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</si>
  <si>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</si>
  <si>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</si>
  <si>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</si>
  <si>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</si>
  <si>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</si>
  <si>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</si>
  <si>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</si>
  <si>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</si>
  <si>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</si>
  <si>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</si>
  <si>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</si>
  <si>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</si>
  <si>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</si>
  <si>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</si>
  <si>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</si>
  <si>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</si>
  <si>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</si>
  <si>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</si>
  <si>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</si>
  <si>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</si>
  <si>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</si>
  <si>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</si>
  <si>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</si>
  <si>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</si>
  <si>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</si>
  <si>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</si>
  <si>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</si>
  <si>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</si>
  <si>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</si>
  <si>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</si>
  <si>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</si>
  <si>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</si>
  <si>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</si>
  <si>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</si>
  <si>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</si>
  <si>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</si>
  <si>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</si>
  <si>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</si>
  <si>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</si>
  <si>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</si>
  <si>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</si>
  <si>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</si>
  <si>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</si>
  <si>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</si>
  <si>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</si>
  <si>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</si>
  <si>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</si>
  <si>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</si>
  <si>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</si>
  <si>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</si>
  <si>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</si>
  <si>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</si>
  <si>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</si>
  <si>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</si>
  <si>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</si>
  <si>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</si>
  <si>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</si>
  <si>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</si>
  <si>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</si>
  <si>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</si>
  <si>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</si>
  <si>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</si>
  <si>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</si>
  <si>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</si>
  <si>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</si>
  <si>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</si>
  <si>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</si>
  <si>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</si>
  <si>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</si>
  <si>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</si>
  <si>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</si>
  <si>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</si>
  <si>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</si>
  <si>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</si>
  <si>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</si>
  <si>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</si>
  <si>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</si>
  <si>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</si>
  <si>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</si>
  <si>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</si>
  <si>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</si>
  <si>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</si>
  <si>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</si>
  <si>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</si>
  <si>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</si>
  <si>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</si>
  <si>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</si>
  <si>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</si>
  <si>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</si>
  <si>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</si>
  <si>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</si>
  <si>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</si>
  <si>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</si>
  <si>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</si>
  <si>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</si>
  <si>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</si>
  <si>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</si>
  <si>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</si>
  <si>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</si>
  <si>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</si>
  <si>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</si>
  <si>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</si>
  <si>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</si>
  <si>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</si>
  <si>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</si>
  <si>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</si>
  <si>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</si>
  <si>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</si>
  <si>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</si>
  <si>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</si>
  <si>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</si>
  <si>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</si>
  <si>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</si>
  <si>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</si>
  <si>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</si>
  <si>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</si>
  <si>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</si>
  <si>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</si>
  <si>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</si>
  <si>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</si>
  <si>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</si>
  <si>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</si>
  <si>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</si>
  <si>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</si>
  <si>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</si>
  <si>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</si>
  <si>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</si>
  <si>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</si>
  <si>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</si>
  <si>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</si>
  <si>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</si>
  <si>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</si>
  <si>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</si>
  <si>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</si>
  <si>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</si>
  <si>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</si>
  <si>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</si>
  <si>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</si>
  <si>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</si>
  <si>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</si>
  <si>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</si>
  <si>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</si>
  <si>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</si>
  <si>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</si>
  <si>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</si>
  <si>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</si>
  <si>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</si>
  <si>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</si>
  <si>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</si>
  <si>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</si>
  <si>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</si>
  <si>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</si>
  <si>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</si>
  <si>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</si>
  <si>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</si>
  <si>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</si>
  <si>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</si>
  <si>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</si>
  <si>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</si>
  <si>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</si>
  <si>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</si>
  <si>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</si>
  <si>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</si>
  <si>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</si>
  <si>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</si>
  <si>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</si>
  <si>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</si>
  <si>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</si>
  <si>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</si>
  <si>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</si>
  <si>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</si>
  <si>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</si>
  <si>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</si>
  <si>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</si>
  <si>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</si>
  <si>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</si>
  <si>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</si>
  <si>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</si>
  <si>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</si>
  <si>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</si>
  <si>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</si>
  <si>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</si>
  <si>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</si>
  <si>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</si>
  <si>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</si>
  <si>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</si>
  <si>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</si>
  <si>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</si>
  <si>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</si>
  <si>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</si>
  <si>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</si>
  <si>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</si>
  <si>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</si>
  <si>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</si>
  <si>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</si>
  <si>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</si>
  <si>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</si>
  <si>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</si>
  <si>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</si>
  <si>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</si>
  <si>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</si>
  <si>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</si>
  <si>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</si>
  <si>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</si>
  <si>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</si>
  <si>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</si>
  <si>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</si>
  <si>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</si>
  <si>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</si>
  <si>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</si>
  <si>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</si>
  <si>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</si>
  <si>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</si>
  <si>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</si>
  <si>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</si>
  <si>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</si>
  <si>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</si>
  <si>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</si>
  <si>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</si>
  <si>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</si>
  <si>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</si>
  <si>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</si>
  <si>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</si>
  <si>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</si>
  <si>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</si>
  <si>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</si>
  <si>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</si>
  <si>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</si>
  <si>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</si>
  <si>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</si>
  <si>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</si>
  <si>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</si>
  <si>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</si>
  <si>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</si>
  <si>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</si>
  <si>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</si>
  <si>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</si>
  <si>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</si>
  <si>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</si>
  <si>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</si>
  <si>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</si>
  <si>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</si>
  <si>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</si>
  <si>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</si>
  <si>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</si>
  <si>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</si>
  <si>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</si>
  <si>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</si>
  <si>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</si>
  <si>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</si>
  <si>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</si>
  <si>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</si>
  <si>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</si>
  <si>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</si>
  <si>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</si>
  <si>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</si>
  <si>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</si>
  <si>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</si>
  <si>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</si>
  <si>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</si>
  <si>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</si>
  <si>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</si>
  <si>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</si>
  <si>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</si>
  <si>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</si>
  <si>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</si>
  <si>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</si>
  <si>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</si>
  <si>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</si>
  <si>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</si>
  <si>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</si>
  <si>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</si>
  <si>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</si>
  <si>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</si>
  <si>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</si>
  <si>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</si>
  <si>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</si>
  <si>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</si>
  <si>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</si>
  <si>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</si>
  <si>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</si>
  <si>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</si>
  <si>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</si>
  <si>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</si>
  <si>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</si>
  <si>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</si>
  <si>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</si>
  <si>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</si>
  <si>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</si>
  <si>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</si>
  <si>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</si>
  <si>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</si>
  <si>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</si>
  <si>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</si>
  <si>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</si>
  <si>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</si>
  <si>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</si>
  <si>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</si>
  <si>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</si>
  <si>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</si>
  <si>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</si>
  <si>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</si>
  <si>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</si>
  <si>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</si>
  <si>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</si>
  <si>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</si>
  <si>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</si>
  <si>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</si>
  <si>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</si>
  <si>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</si>
  <si>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</si>
  <si>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</si>
  <si>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</si>
  <si>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</si>
  <si>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</si>
  <si>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</si>
  <si>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</si>
  <si>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</si>
  <si>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</si>
  <si>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</si>
  <si>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</si>
  <si>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</si>
  <si>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</si>
  <si>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</si>
  <si>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</si>
  <si>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</si>
  <si>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</si>
  <si>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</si>
  <si>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</si>
  <si>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</si>
  <si>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</si>
  <si>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</si>
  <si>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</si>
  <si>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</si>
  <si>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</si>
  <si>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</si>
  <si>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</si>
  <si>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</si>
  <si>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</si>
  <si>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</si>
  <si>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</si>
  <si>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</si>
  <si>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</si>
  <si>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</si>
  <si>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</si>
  <si>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</si>
  <si>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</si>
  <si>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</si>
  <si>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</si>
  <si>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</si>
  <si>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</si>
  <si>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</si>
  <si>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</si>
  <si>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</si>
  <si>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</si>
  <si>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</si>
  <si>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</si>
  <si>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</si>
  <si>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</si>
  <si>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</si>
  <si>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</si>
  <si>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</si>
  <si>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</si>
  <si>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</si>
  <si>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</si>
  <si>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</si>
  <si>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</si>
  <si>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</si>
  <si>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</si>
  <si>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</si>
  <si>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</si>
  <si>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</si>
  <si>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</si>
  <si>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</si>
  <si>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</si>
  <si>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</si>
  <si>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</si>
  <si>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</si>
  <si>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</si>
  <si>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</si>
  <si>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</si>
  <si>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</si>
  <si>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</si>
  <si>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</si>
  <si>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</si>
  <si>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</si>
  <si>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</si>
  <si>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</si>
  <si>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</si>
  <si>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</si>
  <si>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</si>
  <si>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</si>
  <si>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</si>
  <si>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</si>
  <si>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</si>
  <si>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</si>
  <si>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</si>
  <si>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</si>
  <si>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</si>
  <si>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</si>
  <si>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</si>
  <si>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</si>
  <si>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</si>
  <si>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</si>
  <si>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</si>
  <si>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</si>
  <si>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</si>
  <si>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</si>
  <si>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</si>
  <si>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</si>
  <si>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</si>
  <si>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</si>
  <si>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</si>
  <si>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</si>
  <si>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</si>
  <si>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</si>
  <si>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</si>
  <si>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</si>
  <si>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</si>
  <si>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</si>
  <si>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</si>
  <si>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</si>
  <si>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</si>
  <si>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</si>
  <si>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</si>
  <si>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</si>
  <si>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</si>
  <si>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</si>
  <si>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</si>
  <si>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</si>
  <si>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</si>
  <si>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</si>
  <si>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</si>
  <si>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</si>
  <si>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</si>
  <si>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</si>
  <si>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</si>
  <si>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</si>
  <si>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</si>
  <si>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</si>
  <si>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</si>
  <si>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</si>
  <si>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</si>
  <si>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</si>
  <si>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</si>
  <si>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</si>
  <si>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</si>
  <si>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</si>
  <si>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</si>
  <si>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</si>
  <si>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</si>
  <si>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</si>
  <si>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</si>
  <si>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</si>
  <si>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</si>
  <si>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</si>
  <si>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</si>
  <si>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</si>
  <si>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</si>
  <si>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</si>
  <si>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</si>
  <si>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</si>
  <si>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</si>
  <si>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</si>
  <si>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</si>
  <si>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</si>
  <si>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</si>
  <si>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</si>
  <si>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</si>
  <si>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</si>
  <si>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</si>
  <si>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</si>
  <si>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</si>
  <si>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</si>
  <si>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</si>
  <si>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</si>
  <si>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</si>
  <si>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</si>
  <si>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</si>
  <si>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</si>
  <si>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</si>
  <si>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</si>
  <si>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</si>
  <si>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</si>
  <si>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</si>
  <si>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</si>
  <si>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</si>
  <si>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</si>
  <si>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</si>
  <si>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</si>
  <si>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</si>
  <si>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</si>
  <si>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</si>
  <si>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</si>
  <si>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</si>
  <si>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</si>
  <si>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</si>
  <si>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</si>
  <si>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</si>
  <si>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</si>
  <si>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</si>
  <si>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</si>
  <si>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</si>
  <si>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</si>
  <si>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</si>
  <si>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</si>
  <si>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</si>
  <si>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</si>
  <si>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</si>
  <si>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</si>
  <si>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</si>
  <si>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</si>
  <si>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</si>
  <si>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</si>
  <si>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</si>
  <si>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</si>
  <si>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</si>
  <si>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</si>
  <si>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</si>
  <si>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</si>
  <si>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</si>
  <si>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</si>
  <si>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</si>
  <si>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</si>
  <si>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</si>
  <si>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</si>
  <si>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</si>
  <si>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</si>
  <si>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</si>
  <si>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</si>
  <si>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</si>
  <si>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</si>
  <si>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</si>
  <si>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</si>
  <si>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</si>
  <si>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</si>
  <si>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</si>
  <si>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</si>
  <si>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</si>
  <si>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</si>
  <si>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</si>
  <si>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</si>
  <si>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</si>
  <si>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</si>
  <si>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</si>
  <si>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</si>
  <si>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</si>
  <si>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</si>
  <si>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</si>
  <si>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</si>
  <si>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</si>
  <si>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</si>
  <si>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</si>
  <si>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</si>
  <si>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</si>
  <si>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</si>
  <si>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</si>
  <si>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</si>
  <si>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</si>
  <si>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</si>
  <si>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</si>
  <si>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</si>
  <si>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</si>
  <si>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</si>
  <si>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</si>
  <si>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</si>
  <si>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</si>
  <si>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</si>
  <si>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</si>
  <si>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</si>
  <si>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</si>
  <si>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</si>
  <si>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</si>
  <si>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</si>
  <si>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</si>
  <si>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</si>
  <si>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</si>
  <si>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</si>
  <si>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</si>
  <si>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</si>
  <si>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</si>
  <si>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</si>
  <si>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</si>
  <si>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</si>
  <si>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</si>
  <si>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</si>
  <si>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</si>
  <si>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</si>
  <si>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</si>
  <si>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</si>
  <si>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</si>
  <si>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</si>
  <si>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</si>
  <si>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</si>
  <si>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</si>
  <si>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</si>
  <si>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</si>
  <si>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</si>
  <si>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</si>
  <si>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</si>
  <si>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</si>
  <si>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</si>
  <si>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</si>
  <si>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</si>
  <si>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</si>
  <si>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</si>
  <si>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</si>
  <si>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</si>
  <si>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</si>
  <si>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</si>
  <si>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</si>
  <si>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</si>
  <si>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</si>
  <si>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</si>
  <si>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</si>
  <si>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</si>
  <si>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</si>
  <si>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</si>
  <si>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</si>
  <si>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</si>
  <si>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</si>
  <si>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</si>
  <si>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</si>
  <si>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</si>
  <si>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</si>
  <si>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</si>
  <si>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</si>
  <si>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</si>
  <si>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</si>
  <si>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</si>
  <si>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</si>
  <si>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</si>
  <si>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</si>
  <si>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</si>
  <si>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</si>
  <si>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</si>
  <si>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</si>
  <si>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</si>
  <si>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</si>
  <si>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</si>
  <si>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</si>
  <si>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</si>
  <si>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</si>
  <si>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</si>
  <si>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</si>
  <si>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</si>
  <si>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</si>
  <si>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</si>
  <si>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</si>
  <si>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</si>
  <si>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</si>
  <si>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</si>
  <si>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</si>
  <si>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</si>
  <si>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</si>
  <si>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</si>
  <si>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</si>
  <si>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</si>
  <si>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</si>
  <si>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</si>
  <si>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</si>
  <si>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</si>
  <si>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</si>
  <si>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</si>
  <si>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</si>
  <si>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</si>
  <si>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</si>
  <si>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</si>
  <si>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</si>
  <si>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</si>
  <si>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</si>
  <si>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</si>
  <si>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</si>
  <si>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</si>
  <si>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</si>
  <si>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</si>
  <si>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</si>
  <si>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</si>
  <si>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</si>
  <si>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</si>
  <si>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</si>
  <si>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</si>
  <si>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</si>
  <si>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</si>
  <si>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</si>
  <si>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</si>
  <si>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</si>
  <si>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</si>
  <si>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</si>
  <si>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</si>
  <si>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</si>
  <si>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</si>
  <si>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</si>
  <si>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</si>
  <si>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</si>
  <si>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</si>
  <si>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</si>
  <si>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</si>
  <si>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</si>
  <si>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</si>
  <si>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</si>
  <si>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</si>
  <si>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</si>
  <si>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</si>
  <si>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</si>
  <si>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</si>
  <si>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</si>
  <si>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</si>
  <si>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</si>
  <si>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</si>
  <si>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</si>
  <si>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</si>
  <si>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</si>
  <si>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</si>
  <si>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</si>
  <si>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</si>
  <si>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</si>
  <si>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</si>
  <si>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</si>
  <si>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</si>
  <si>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</si>
  <si>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</si>
  <si>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</si>
  <si>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</si>
  <si>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</si>
  <si>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</si>
  <si>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</si>
  <si>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</si>
  <si>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</si>
  <si>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</si>
  <si>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</si>
  <si>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</si>
  <si>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</si>
  <si>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</si>
  <si>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</si>
  <si>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</si>
  <si>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</si>
  <si>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</si>
  <si>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</si>
  <si>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</si>
  <si>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</si>
  <si>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</si>
  <si>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</si>
  <si>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</si>
  <si>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</si>
  <si>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</si>
  <si>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</si>
  <si>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</si>
  <si>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</si>
  <si>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</si>
  <si>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</si>
  <si>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</si>
  <si>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</si>
  <si>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</si>
  <si>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</si>
  <si>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</si>
  <si>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</si>
  <si>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</si>
  <si>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</si>
  <si>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</si>
  <si>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</si>
  <si>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</si>
  <si>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</si>
  <si>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</si>
  <si>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</si>
  <si>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</si>
  <si>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</si>
  <si>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</si>
  <si>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</si>
  <si>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</si>
  <si>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</si>
  <si>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</si>
  <si>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</si>
  <si>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</si>
  <si>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</si>
  <si>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</si>
  <si>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</si>
  <si>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</si>
  <si>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</si>
  <si>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</si>
  <si>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</si>
  <si>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</si>
  <si>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</si>
  <si>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</si>
  <si>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</si>
  <si>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</si>
  <si>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</si>
  <si>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</si>
  <si>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</si>
  <si>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</si>
  <si>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</si>
  <si>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</si>
  <si>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</si>
  <si>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</si>
  <si>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</si>
  <si>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</si>
  <si>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</si>
  <si>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</si>
  <si>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</si>
  <si>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</si>
  <si>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</si>
  <si>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</si>
  <si>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</si>
  <si>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</si>
  <si>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</si>
  <si>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</si>
  <si>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</si>
  <si>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</si>
  <si>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</si>
  <si>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</si>
  <si>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</si>
  <si>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</si>
  <si>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</si>
  <si>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</si>
  <si>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</si>
  <si>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</si>
  <si>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</si>
  <si>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</si>
  <si>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</si>
  <si>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</si>
  <si>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</si>
  <si>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</si>
  <si>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</si>
  <si>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</si>
  <si>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</si>
  <si>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</si>
  <si>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</si>
  <si>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</si>
  <si>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</si>
  <si>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</si>
  <si>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</si>
  <si>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</si>
  <si>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</si>
  <si>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</si>
  <si>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</si>
  <si>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</si>
  <si>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</si>
  <si>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</si>
  <si>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</si>
  <si>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</si>
  <si>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</si>
  <si>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</si>
  <si>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</si>
  <si>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</si>
  <si>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</si>
  <si>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</si>
  <si>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</si>
  <si>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</si>
  <si>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</si>
  <si>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</si>
  <si>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</si>
  <si>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</si>
  <si>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</si>
  <si>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</si>
  <si>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</si>
  <si>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</si>
  <si>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</si>
  <si>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</si>
  <si>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</si>
  <si>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</si>
  <si>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</si>
  <si>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</si>
  <si>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</si>
  <si>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</si>
  <si>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</si>
  <si>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</si>
  <si>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</si>
  <si>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</si>
  <si>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</si>
  <si>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</si>
  <si>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</si>
  <si>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</si>
  <si>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</si>
  <si>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</si>
  <si>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</si>
  <si>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</si>
  <si>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</si>
  <si>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</si>
  <si>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</si>
  <si>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</si>
  <si>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</si>
  <si>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</si>
  <si>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</si>
  <si>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</si>
  <si>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</si>
  <si>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</si>
  <si>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</si>
  <si>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</si>
  <si>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</si>
  <si>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</si>
  <si>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</si>
  <si>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</si>
  <si>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</si>
  <si>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</si>
  <si>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</si>
  <si>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</si>
  <si>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</si>
  <si>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</si>
  <si>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</si>
  <si>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</si>
  <si>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</si>
  <si>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</si>
  <si>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</si>
  <si>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</si>
  <si>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</si>
  <si>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</si>
  <si>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</si>
  <si>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</si>
  <si>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</si>
  <si>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</si>
  <si>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</si>
  <si>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</si>
  <si>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</si>
  <si>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</si>
  <si>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</si>
  <si>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</si>
  <si>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</si>
  <si>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</si>
  <si>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</si>
  <si>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</si>
  <si>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</si>
  <si>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</si>
  <si>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</si>
  <si>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</si>
  <si>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</si>
  <si>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</si>
  <si>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</si>
  <si>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</si>
  <si>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</si>
  <si>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</si>
  <si>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</si>
  <si>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</si>
  <si>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</si>
  <si>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</si>
  <si>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</si>
  <si>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</si>
  <si>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</si>
  <si>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</si>
  <si>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</si>
  <si>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</si>
  <si>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</si>
  <si>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</si>
  <si>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</si>
  <si>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</si>
  <si>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</si>
  <si>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</si>
  <si>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</si>
  <si>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</si>
  <si>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</si>
  <si>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</si>
  <si>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</si>
  <si>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</si>
  <si>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</si>
  <si>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</si>
  <si>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</si>
  <si>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</si>
  <si>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</si>
  <si>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</si>
  <si>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</si>
  <si>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</si>
  <si>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</si>
  <si>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</si>
  <si>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</si>
  <si>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</si>
  <si>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</si>
  <si>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</si>
  <si>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</si>
  <si>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</si>
  <si>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</si>
  <si>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</si>
  <si>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</si>
  <si>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</si>
  <si>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</si>
  <si>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</si>
  <si>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</si>
  <si>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</si>
  <si>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</si>
  <si>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</si>
  <si>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</si>
  <si>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</si>
  <si>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</si>
  <si>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</si>
  <si>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</si>
  <si>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</si>
  <si>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</si>
  <si>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</si>
  <si>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</si>
  <si>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</si>
  <si>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</si>
  <si>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</si>
  <si>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</si>
  <si>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</si>
  <si>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</si>
  <si>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</si>
  <si>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</si>
  <si>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</si>
  <si>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</si>
  <si>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</si>
  <si>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</si>
  <si>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</si>
  <si>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</si>
  <si>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</si>
  <si>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</si>
  <si>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</si>
  <si>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</si>
  <si>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</si>
  <si>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</si>
  <si>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</si>
  <si>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</si>
  <si>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</si>
  <si>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</si>
  <si>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</si>
  <si>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</si>
  <si>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</si>
  <si>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</si>
  <si>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</si>
  <si>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</si>
  <si>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</si>
  <si>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</si>
  <si>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</si>
  <si>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</si>
  <si>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</si>
  <si>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</si>
  <si>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</si>
  <si>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</si>
  <si>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</si>
  <si>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</si>
  <si>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</si>
  <si>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</si>
  <si>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</si>
  <si>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</si>
  <si>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</si>
  <si>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</si>
  <si>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</si>
  <si>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</si>
  <si>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</si>
  <si>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</si>
  <si>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</si>
  <si>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</si>
  <si>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</si>
  <si>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</si>
  <si>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</si>
  <si>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</si>
  <si>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</si>
  <si>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</si>
  <si>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</si>
  <si>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</si>
  <si>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</si>
  <si>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</si>
  <si>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</si>
  <si>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</si>
  <si>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</si>
  <si>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</si>
  <si>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</si>
  <si>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</si>
  <si>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</si>
  <si>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</si>
  <si>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</si>
  <si>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</si>
  <si>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</si>
  <si>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</si>
  <si>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</si>
  <si>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</si>
  <si>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</si>
  <si>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</si>
  <si>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</si>
  <si>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</si>
  <si>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</si>
  <si>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</si>
  <si>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</si>
  <si>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</si>
  <si>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</si>
  <si>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</si>
  <si>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</si>
  <si>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</si>
  <si>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</si>
  <si>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</si>
  <si>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</si>
  <si>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</si>
  <si>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</si>
  <si>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</si>
  <si>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</si>
  <si>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</si>
  <si>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</si>
  <si>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</si>
  <si>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</si>
  <si>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</si>
  <si>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</si>
  <si>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</si>
  <si>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</si>
  <si>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</si>
  <si>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</si>
  <si>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</si>
  <si>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</si>
  <si>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</si>
  <si>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</si>
  <si>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</si>
  <si>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</si>
  <si>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</si>
  <si>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</si>
  <si>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</si>
  <si>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</si>
  <si>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</si>
  <si>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</si>
  <si>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</si>
  <si>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</si>
  <si>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</si>
  <si>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</si>
  <si>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</si>
  <si>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</si>
  <si>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</si>
  <si>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</si>
  <si>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</si>
  <si>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</si>
  <si>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</si>
  <si>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</si>
  <si>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</si>
  <si>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</si>
  <si>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</si>
  <si>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</si>
  <si>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</si>
  <si>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</si>
  <si>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</si>
  <si>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</si>
  <si>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</si>
  <si>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</si>
  <si>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</si>
  <si>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</si>
  <si>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</si>
  <si>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</si>
  <si>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</si>
  <si>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</si>
  <si>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</si>
  <si>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</si>
  <si>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</si>
  <si>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</si>
  <si>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</si>
  <si>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</si>
  <si>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</si>
  <si>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</si>
  <si>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</si>
  <si>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</si>
  <si>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</si>
  <si>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</si>
  <si>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</si>
  <si>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</si>
  <si>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</si>
  <si>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</si>
  <si>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</si>
  <si>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</si>
  <si>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</si>
  <si>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</si>
  <si>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</si>
  <si>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</si>
  <si>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</si>
  <si>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</si>
  <si>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</si>
  <si>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</si>
  <si>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</si>
  <si>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</si>
  <si>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</si>
  <si>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</si>
  <si>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</si>
  <si>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</si>
  <si>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</si>
  <si>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</si>
  <si>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</si>
  <si>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</si>
  <si>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</si>
  <si>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</si>
  <si>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</si>
  <si>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</si>
  <si>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</si>
  <si>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</si>
  <si>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</si>
  <si>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</si>
  <si>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</si>
  <si>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</si>
  <si>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</si>
  <si>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</si>
  <si>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</si>
  <si>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</si>
  <si>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</si>
  <si>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</si>
  <si>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</si>
  <si>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</si>
  <si>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</si>
  <si>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</si>
  <si>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</si>
  <si>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</si>
  <si>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</si>
  <si>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</si>
  <si>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</si>
  <si>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</si>
  <si>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</si>
  <si>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</si>
  <si>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</si>
  <si>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</si>
  <si>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</si>
  <si>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</si>
  <si>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</si>
  <si>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</si>
  <si>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</si>
  <si>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</si>
  <si>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</si>
  <si>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</si>
  <si>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</si>
  <si>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</si>
  <si>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</si>
  <si>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</si>
  <si>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</si>
  <si>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</si>
  <si>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</si>
  <si>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</si>
  <si>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</si>
  <si>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</si>
  <si>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</si>
  <si>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</si>
  <si>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</si>
  <si>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</si>
  <si>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</si>
  <si>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</si>
  <si>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</si>
  <si>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</si>
  <si>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</si>
  <si>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</si>
  <si>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</si>
  <si>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</si>
  <si>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</si>
  <si>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</si>
  <si>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</si>
  <si>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</si>
  <si>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</si>
  <si>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</si>
  <si>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</si>
  <si>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</si>
  <si>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</si>
  <si>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</si>
  <si>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</si>
  <si>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</si>
  <si>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</si>
  <si>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</si>
  <si>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</si>
  <si>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</si>
  <si>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</si>
  <si>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</si>
  <si>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</si>
  <si>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</si>
  <si>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</si>
  <si>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</si>
  <si>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</si>
  <si>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</si>
  <si>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</si>
  <si>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</si>
  <si>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</si>
  <si>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</si>
  <si>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</si>
  <si>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</si>
  <si>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</si>
  <si>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</si>
  <si>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</si>
  <si>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</si>
  <si>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</si>
  <si>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</si>
  <si>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</si>
  <si>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</si>
  <si>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</si>
  <si>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</si>
  <si>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</si>
  <si>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</si>
  <si>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</si>
  <si>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</si>
  <si>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</si>
  <si>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</si>
  <si>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</si>
  <si>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</si>
  <si>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</si>
  <si>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</si>
  <si>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</si>
  <si>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</si>
  <si>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</si>
  <si>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</si>
  <si>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</si>
  <si>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</si>
  <si>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</si>
  <si>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</si>
  <si>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</si>
  <si>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</si>
  <si>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</si>
  <si>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</si>
  <si>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</si>
  <si>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</si>
  <si>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</si>
  <si>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</si>
  <si>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</si>
  <si>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</si>
  <si>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</si>
  <si>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</si>
  <si>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</si>
  <si>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</si>
  <si>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</si>
  <si>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</si>
  <si>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</si>
  <si>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</si>
  <si>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</si>
  <si>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</si>
  <si>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</si>
  <si>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</si>
  <si>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</si>
  <si>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</si>
  <si>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</si>
  <si>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</si>
  <si>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</si>
  <si>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</si>
  <si>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</si>
  <si>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</si>
  <si>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</si>
  <si>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</si>
  <si>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</si>
  <si>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</si>
  <si>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</si>
  <si>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</si>
  <si>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</si>
  <si>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</si>
  <si>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</si>
  <si>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</si>
  <si>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</si>
  <si>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</si>
  <si>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</si>
  <si>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</si>
  <si>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</si>
  <si>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</si>
  <si>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</si>
  <si>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</si>
  <si>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</si>
  <si>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</si>
  <si>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</si>
  <si>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</si>
  <si>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</si>
  <si>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</si>
  <si>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</si>
  <si>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</si>
  <si>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</si>
  <si>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</si>
  <si>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</si>
  <si>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</si>
  <si>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</si>
  <si>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</si>
  <si>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</si>
  <si>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</si>
  <si>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</si>
  <si>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</si>
  <si>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</si>
  <si>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</si>
  <si>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</si>
  <si>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</si>
  <si>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</si>
  <si>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</si>
  <si>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</si>
  <si>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</si>
  <si>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</si>
  <si>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</si>
  <si>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</si>
  <si>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</si>
  <si>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</si>
  <si>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</si>
  <si>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</si>
  <si>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</si>
  <si>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</si>
  <si>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</si>
  <si>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</si>
  <si>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</si>
  <si>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</si>
  <si>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</si>
  <si>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</si>
  <si>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</si>
  <si>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</si>
  <si>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</si>
  <si>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</si>
  <si>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</si>
  <si>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</si>
  <si>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</si>
  <si>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</si>
  <si>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</si>
  <si>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</si>
  <si>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</si>
  <si>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</si>
  <si>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</si>
  <si>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</si>
  <si>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</si>
  <si>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</si>
  <si>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</si>
  <si>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</si>
  <si>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</si>
  <si>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</si>
  <si>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</si>
  <si>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</si>
  <si>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</si>
  <si>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</si>
  <si>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</si>
  <si>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</si>
  <si>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</si>
  <si>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</si>
  <si>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</si>
  <si>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</si>
  <si>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</si>
  <si>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</si>
  <si>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</si>
  <si>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</si>
  <si>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</si>
  <si>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</si>
  <si>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</si>
  <si>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</si>
  <si>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</si>
  <si>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</si>
  <si>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</si>
  <si>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</si>
  <si>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</si>
  <si>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</si>
  <si>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</si>
  <si>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</si>
  <si>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</si>
  <si>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</si>
  <si>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</si>
  <si>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</si>
  <si>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</si>
  <si>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</si>
  <si>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</si>
  <si>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</si>
  <si>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</si>
  <si>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</si>
  <si>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</si>
  <si>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</si>
  <si>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</si>
  <si>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</si>
  <si>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</si>
  <si>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</si>
  <si>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</si>
  <si>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</si>
  <si>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</si>
  <si>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</si>
  <si>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</si>
  <si>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</si>
  <si>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</si>
  <si>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</si>
  <si>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</si>
  <si>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</si>
  <si>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</si>
  <si>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</si>
  <si>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</si>
  <si>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</si>
  <si>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</si>
  <si>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</si>
  <si>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</si>
  <si>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</si>
  <si>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</si>
  <si>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</si>
  <si>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</si>
  <si>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</si>
  <si>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</si>
  <si>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</si>
  <si>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</si>
  <si>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</si>
  <si>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</si>
  <si>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</si>
  <si>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</si>
  <si>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</si>
  <si>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</si>
  <si>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</si>
  <si>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</si>
  <si>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</si>
  <si>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</si>
  <si>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</si>
  <si>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</si>
  <si>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</si>
  <si>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</si>
  <si>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</si>
  <si>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</si>
  <si>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</si>
  <si>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</si>
  <si>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</si>
  <si>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</si>
  <si>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</si>
  <si>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</si>
  <si>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</si>
  <si>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</si>
  <si>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</si>
  <si>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</si>
  <si>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</si>
  <si>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</si>
  <si>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</si>
  <si>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</si>
  <si>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</si>
  <si>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</si>
  <si>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</si>
  <si>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</si>
  <si>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</si>
  <si>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</si>
  <si>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</si>
  <si>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</si>
  <si>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</si>
  <si>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</si>
  <si>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</si>
  <si>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</si>
  <si>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</si>
  <si>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</si>
  <si>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</si>
  <si>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</si>
  <si>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</si>
  <si>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</si>
  <si>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</si>
  <si>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</si>
  <si>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</si>
  <si>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</si>
  <si>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</si>
  <si>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</si>
  <si>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</si>
  <si>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</si>
  <si>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</si>
  <si>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</si>
  <si>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</si>
  <si>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</si>
  <si>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</si>
  <si>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</si>
  <si>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</si>
  <si>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</si>
  <si>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</si>
  <si>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</si>
  <si>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</si>
  <si>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</si>
  <si>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</si>
  <si>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</si>
  <si>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</si>
  <si>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</si>
  <si>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</si>
  <si>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</si>
  <si>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</si>
  <si>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</si>
  <si>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</si>
  <si>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</si>
  <si>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</si>
  <si>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</si>
  <si>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</si>
  <si>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</si>
  <si>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</si>
  <si>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</si>
  <si>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</si>
  <si>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</si>
  <si>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</si>
  <si>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</si>
  <si>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</si>
  <si>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</si>
  <si>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</si>
  <si>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</si>
  <si>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</si>
  <si>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</si>
  <si>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</si>
  <si>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</si>
  <si>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</si>
  <si>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</si>
  <si>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</si>
  <si>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</si>
  <si>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</si>
  <si>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</si>
  <si>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</si>
  <si>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</si>
  <si>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</si>
  <si>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</si>
  <si>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</si>
  <si>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</si>
  <si>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</si>
  <si>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</si>
  <si>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</si>
  <si>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</si>
  <si>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</si>
  <si>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</si>
  <si>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</si>
  <si>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</si>
  <si>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</si>
  <si>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</si>
  <si>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</si>
  <si>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</si>
  <si>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</si>
  <si>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</si>
  <si>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</si>
  <si>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</si>
  <si>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</si>
  <si>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</si>
  <si>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</si>
  <si>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</si>
  <si>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</si>
  <si>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</si>
  <si>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</si>
  <si>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</si>
  <si>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</si>
  <si>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</si>
  <si>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</si>
  <si>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</si>
  <si>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</si>
  <si>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</si>
  <si>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</si>
  <si>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</si>
  <si>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</si>
  <si>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</si>
  <si>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</si>
  <si>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</si>
  <si>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</si>
  <si>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</si>
  <si>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</si>
  <si>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</si>
  <si>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</si>
  <si>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</si>
  <si>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</si>
  <si>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</si>
  <si>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</si>
  <si>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</si>
  <si>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</si>
  <si>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</si>
  <si>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</si>
  <si>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</si>
  <si>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</si>
  <si>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</si>
  <si>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</si>
  <si>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</si>
  <si>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</si>
  <si>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</si>
  <si>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</si>
  <si>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</si>
  <si>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</si>
  <si>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</si>
  <si>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</si>
  <si>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</si>
  <si>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</si>
  <si>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</si>
  <si>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</si>
  <si>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</si>
  <si>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</si>
  <si>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</si>
  <si>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</si>
  <si>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</si>
  <si>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</si>
  <si>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</si>
  <si>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</si>
  <si>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</si>
  <si>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</si>
  <si>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</si>
  <si>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</si>
  <si>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</si>
  <si>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</si>
  <si>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</si>
  <si>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</si>
  <si>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</si>
  <si>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</si>
  <si>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</si>
  <si>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</si>
  <si>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</si>
  <si>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</si>
  <si>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</si>
  <si>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</si>
  <si>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</si>
  <si>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</si>
  <si>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</si>
  <si>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</si>
  <si>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</si>
  <si>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</si>
  <si>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</si>
  <si>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</si>
  <si>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</si>
  <si>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</si>
  <si>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</si>
  <si>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</si>
  <si>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</si>
  <si>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</si>
  <si>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</si>
  <si>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</si>
  <si>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</si>
  <si>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</si>
  <si>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</si>
  <si>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</si>
  <si>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</si>
  <si>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</si>
  <si>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</si>
  <si>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</si>
  <si>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</si>
  <si>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</si>
  <si>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</si>
  <si>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</si>
  <si>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</si>
  <si>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</si>
  <si>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</si>
  <si>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</si>
  <si>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</si>
  <si>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</si>
  <si>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</si>
  <si>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</si>
  <si>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</si>
  <si>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</si>
  <si>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</si>
  <si>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</si>
  <si>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</si>
  <si>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</si>
  <si>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</si>
  <si>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</si>
  <si>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</si>
  <si>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</si>
  <si>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</si>
  <si>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</si>
  <si>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</si>
  <si>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</si>
  <si>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</si>
  <si>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</si>
  <si>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</si>
  <si>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</si>
  <si>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</si>
  <si>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</si>
  <si>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</si>
  <si>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</si>
  <si>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</si>
  <si>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</si>
  <si>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</si>
  <si>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</si>
  <si>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</si>
  <si>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</si>
  <si>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</si>
  <si>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</si>
  <si>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</si>
  <si>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</si>
  <si>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</si>
  <si>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</si>
  <si>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</si>
  <si>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</si>
  <si>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</si>
  <si>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</si>
  <si>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</si>
  <si>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</si>
  <si>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</si>
  <si>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</si>
  <si>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</si>
  <si>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</si>
  <si>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</si>
  <si>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</si>
  <si>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</si>
  <si>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</si>
  <si>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</si>
  <si>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</si>
  <si>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</si>
  <si>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</si>
  <si>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</si>
  <si>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</si>
  <si>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</si>
  <si>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</si>
  <si>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</si>
  <si>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</si>
  <si>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</si>
  <si>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</si>
  <si>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</si>
  <si>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</si>
  <si>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</si>
  <si>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</si>
  <si>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</si>
  <si>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</si>
  <si>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</si>
  <si>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</si>
  <si>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</si>
  <si>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</si>
  <si>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</si>
  <si>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</si>
  <si>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</si>
  <si>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</si>
  <si>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</si>
  <si>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</si>
  <si>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</si>
  <si>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</si>
  <si>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</si>
  <si>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</si>
  <si>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</si>
  <si>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</si>
  <si>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</si>
  <si>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</si>
  <si>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</si>
  <si>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</si>
  <si>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</si>
  <si>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</si>
  <si>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</si>
  <si>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</si>
  <si>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</si>
  <si>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</si>
  <si>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</si>
  <si>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</si>
  <si>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</si>
  <si>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</si>
  <si>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</si>
  <si>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</si>
  <si>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</si>
  <si>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</si>
  <si>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</si>
  <si>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</si>
  <si>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</si>
  <si>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</si>
  <si>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</si>
  <si>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</si>
  <si>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</si>
  <si>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</si>
  <si>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</si>
  <si>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</si>
  <si>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</si>
  <si>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</si>
  <si>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</si>
  <si>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</si>
  <si>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</si>
  <si>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</si>
  <si>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</si>
  <si>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</si>
  <si>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</si>
  <si>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</si>
  <si>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</si>
  <si>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</si>
  <si>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</si>
  <si>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</si>
  <si>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</si>
  <si>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</si>
  <si>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</si>
  <si>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</si>
  <si>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</si>
  <si>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</si>
  <si>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</si>
  <si>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</si>
  <si>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</si>
  <si>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</si>
  <si>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</si>
  <si>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</si>
  <si>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</si>
  <si>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</si>
  <si>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</si>
  <si>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</si>
  <si>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</si>
  <si>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</si>
  <si>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</si>
  <si>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</si>
  <si>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</si>
  <si>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</si>
  <si>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</si>
  <si>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</si>
  <si>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</si>
  <si>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</si>
  <si>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</si>
  <si>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</si>
  <si>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</si>
  <si>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</si>
  <si>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</si>
  <si>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</si>
  <si>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</si>
  <si>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</si>
  <si>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</si>
  <si>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</si>
  <si>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</si>
  <si>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</si>
  <si>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</si>
  <si>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</si>
  <si>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</si>
  <si>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</si>
  <si>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</si>
  <si>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</si>
  <si>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</si>
  <si>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</si>
  <si>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</si>
  <si>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</si>
  <si>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</si>
  <si>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</si>
  <si>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</si>
  <si>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</si>
  <si>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</si>
  <si>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</si>
  <si>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</si>
  <si>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</si>
  <si>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</si>
  <si>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</si>
  <si>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</si>
  <si>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</si>
  <si>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</si>
  <si>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</si>
  <si>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</si>
  <si>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</si>
  <si>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</si>
  <si>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</si>
  <si>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</si>
  <si>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</si>
  <si>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</si>
  <si>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</si>
  <si>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</si>
  <si>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</si>
  <si>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</si>
  <si>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</si>
  <si>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</si>
  <si>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</si>
  <si>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</si>
  <si>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</si>
  <si>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</si>
  <si>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</si>
  <si>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</si>
  <si>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</si>
  <si>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</si>
  <si>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</si>
  <si>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</si>
  <si>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</si>
  <si>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</si>
  <si>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</si>
  <si>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</si>
  <si>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</si>
  <si>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</si>
  <si>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</si>
  <si>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</si>
  <si>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</si>
  <si>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</si>
  <si>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</si>
  <si>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</si>
  <si>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</si>
  <si>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</si>
  <si>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</si>
  <si>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</si>
  <si>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</si>
  <si>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</si>
  <si>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</si>
  <si>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</si>
  <si>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</si>
  <si>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</si>
  <si>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</si>
  <si>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</si>
  <si>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</si>
  <si>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</si>
  <si>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</si>
  <si>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</si>
  <si>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</si>
  <si>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</si>
  <si>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</si>
  <si>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</si>
  <si>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</si>
  <si>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</si>
  <si>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</si>
  <si>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</si>
  <si>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</si>
  <si>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</si>
  <si>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</si>
  <si>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</si>
  <si>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</si>
  <si>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</si>
  <si>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</si>
  <si>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</si>
  <si>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</si>
  <si>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</si>
  <si>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</si>
  <si>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</si>
  <si>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</si>
  <si>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</si>
  <si>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</si>
  <si>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</si>
  <si>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</si>
  <si>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</si>
  <si>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</si>
  <si>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</si>
  <si>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</si>
  <si>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</si>
  <si>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</si>
  <si>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</si>
  <si>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</si>
  <si>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</si>
  <si>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</si>
  <si>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</si>
  <si>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</si>
  <si>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</si>
  <si>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</si>
  <si>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</si>
  <si>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</si>
  <si>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</si>
  <si>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</si>
  <si>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</si>
  <si>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</si>
  <si>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</si>
  <si>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</si>
  <si>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</si>
  <si>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</si>
  <si>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</si>
  <si>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</si>
  <si>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</si>
  <si>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</si>
  <si>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</si>
  <si>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</si>
  <si>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</si>
  <si>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</si>
  <si>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</si>
  <si>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</si>
  <si>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</si>
  <si>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</si>
  <si>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</si>
  <si>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</si>
  <si>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</si>
  <si>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</si>
  <si>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</si>
  <si>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</si>
  <si>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</si>
  <si>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</si>
  <si>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</si>
  <si>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</si>
  <si>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</si>
  <si>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</si>
  <si>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</si>
  <si>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</si>
  <si>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</si>
  <si>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</si>
  <si>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</si>
  <si>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</si>
  <si>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</si>
  <si>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</si>
  <si>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</si>
  <si>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</si>
  <si>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</si>
  <si>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</si>
  <si>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</si>
  <si>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</si>
  <si>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</si>
  <si>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</si>
  <si>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</si>
  <si>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</si>
  <si>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</si>
  <si>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</si>
  <si>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</si>
  <si>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</si>
  <si>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</si>
  <si>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</si>
  <si>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</si>
  <si>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</si>
  <si>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</si>
  <si>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</si>
  <si>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</si>
  <si>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</si>
  <si>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</si>
  <si>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</si>
  <si>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</si>
  <si>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</si>
  <si>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</si>
  <si>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</si>
  <si>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</si>
  <si>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</si>
  <si>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</si>
  <si>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</si>
  <si>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</si>
  <si>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</si>
  <si>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</si>
  <si>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</si>
  <si>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</si>
  <si>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</si>
  <si>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</si>
  <si>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</si>
  <si>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</si>
  <si>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</si>
  <si>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</si>
  <si>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</si>
  <si>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</si>
  <si>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</si>
  <si>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</si>
  <si>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</si>
  <si>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</si>
  <si>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</si>
  <si>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</si>
  <si>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</si>
  <si>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</si>
  <si>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</si>
  <si>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</si>
  <si>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</si>
  <si>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</si>
  <si>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</si>
  <si>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</si>
  <si>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</si>
  <si>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</si>
  <si>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</si>
  <si>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</si>
  <si>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</si>
  <si>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</si>
  <si>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</si>
  <si>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</si>
  <si>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</si>
  <si>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</si>
  <si>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</si>
  <si>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</si>
  <si>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</si>
  <si>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</si>
  <si>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</si>
  <si>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</si>
  <si>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</si>
  <si>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</si>
  <si>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</si>
  <si>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</si>
  <si>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</si>
  <si>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</si>
  <si>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</si>
  <si>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</si>
  <si>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</si>
  <si>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</si>
  <si>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</si>
  <si>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</si>
  <si>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</si>
  <si>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</si>
  <si>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</si>
  <si>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</si>
  <si>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</si>
  <si>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</si>
  <si>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</si>
  <si>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</si>
  <si>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</si>
  <si>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</si>
  <si>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</si>
  <si>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</si>
  <si>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</si>
  <si>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</si>
  <si>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</si>
  <si>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</si>
  <si>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</si>
  <si>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</si>
  <si>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</si>
  <si>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</si>
  <si>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</si>
  <si>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</si>
  <si>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</si>
  <si>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</si>
  <si>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</si>
  <si>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</si>
  <si>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</si>
  <si>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</si>
  <si>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</si>
  <si>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</si>
  <si>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</si>
  <si>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</si>
  <si>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</si>
  <si>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</si>
  <si>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</si>
  <si>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</si>
  <si>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</si>
  <si>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</si>
  <si>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</si>
  <si>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</si>
  <si>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</si>
  <si>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</si>
  <si>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</si>
  <si>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</si>
  <si>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</si>
  <si>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</si>
  <si>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</si>
  <si>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</si>
  <si>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</si>
  <si>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</si>
  <si>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</si>
  <si>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</si>
  <si>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</si>
  <si>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</si>
  <si>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</si>
  <si>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</si>
  <si>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</si>
  <si>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</si>
  <si>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</si>
  <si>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</si>
  <si>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</si>
  <si>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</si>
  <si>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</si>
  <si>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</si>
  <si>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</si>
  <si>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</si>
  <si>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</si>
  <si>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</si>
  <si>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</si>
  <si>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</si>
  <si>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</si>
  <si>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</si>
  <si>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</si>
  <si>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</si>
  <si>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</si>
  <si>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</si>
  <si>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</si>
  <si>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</si>
  <si>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</si>
  <si>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</si>
  <si>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</si>
  <si>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</si>
  <si>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</si>
  <si>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</si>
  <si>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</si>
  <si>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</si>
  <si>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</si>
  <si>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</si>
  <si>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</si>
  <si>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</si>
  <si>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</si>
  <si>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</si>
  <si>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</si>
  <si>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</si>
  <si>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</si>
  <si>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</si>
  <si>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</si>
  <si>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</si>
  <si>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</si>
  <si>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</si>
  <si>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</si>
  <si>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</si>
  <si>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</si>
  <si>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</si>
  <si>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</si>
  <si>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</si>
  <si>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</si>
  <si>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</si>
  <si>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</si>
  <si>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</si>
  <si>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</si>
  <si>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</si>
  <si>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</si>
  <si>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</si>
  <si>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</si>
  <si>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</si>
  <si>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</si>
  <si>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</si>
  <si>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</si>
  <si>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</si>
  <si>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</si>
  <si>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</si>
  <si>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</si>
  <si>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</si>
  <si>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</si>
  <si>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</si>
  <si>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</si>
  <si>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</si>
  <si>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</si>
  <si>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</si>
  <si>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</si>
  <si>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</si>
  <si>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</si>
  <si>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</si>
  <si>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</si>
  <si>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</si>
  <si>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</si>
  <si>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</si>
  <si>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</si>
  <si>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</si>
  <si>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</si>
  <si>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</si>
  <si>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</si>
  <si>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</si>
  <si>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</si>
  <si>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</si>
  <si>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</si>
  <si>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</si>
  <si>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</si>
  <si>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</si>
  <si>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</si>
  <si>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</si>
  <si>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</si>
  <si>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</si>
  <si>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</si>
  <si>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</si>
  <si>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</si>
  <si>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</si>
  <si>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</si>
  <si>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</si>
  <si>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</si>
  <si>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</si>
  <si>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</si>
  <si>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</si>
  <si>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</si>
  <si>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</si>
  <si>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</si>
  <si>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</si>
  <si>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</si>
  <si>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</si>
  <si>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</si>
  <si>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</si>
  <si>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</si>
  <si>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</si>
  <si>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</si>
  <si>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</si>
  <si>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</si>
  <si>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</si>
  <si>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</si>
  <si>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</si>
  <si>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</si>
  <si>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</si>
  <si>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</si>
  <si>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</si>
  <si>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</si>
  <si>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</si>
  <si>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</si>
  <si>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</si>
  <si>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</si>
  <si>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</si>
  <si>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</si>
  <si>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</si>
  <si>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</si>
  <si>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</si>
  <si>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</si>
  <si>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</si>
  <si>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</si>
  <si>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</si>
  <si>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</si>
  <si>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</si>
  <si>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</si>
  <si>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</si>
  <si>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</si>
  <si>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</si>
  <si>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</si>
  <si>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</si>
  <si>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</si>
  <si>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</si>
  <si>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</si>
  <si>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</si>
  <si>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</si>
  <si>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</si>
  <si>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</si>
  <si>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</si>
  <si>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</si>
  <si>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</si>
  <si>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</si>
  <si>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</si>
  <si>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</si>
  <si>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</si>
  <si>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</si>
  <si>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</si>
  <si>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</si>
  <si>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</si>
  <si>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</si>
  <si>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</si>
  <si>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</si>
  <si>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</si>
  <si>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</si>
  <si>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</si>
  <si>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</si>
  <si>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</si>
  <si>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</si>
  <si>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</si>
  <si>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</si>
  <si>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</si>
  <si>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</si>
  <si>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</si>
  <si>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</si>
  <si>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</si>
  <si>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</si>
  <si>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</si>
  <si>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</si>
  <si>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</si>
  <si>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</si>
  <si>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</si>
  <si>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</si>
  <si>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</si>
  <si>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</si>
  <si>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</si>
  <si>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</si>
  <si>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</si>
  <si>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</si>
  <si>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</si>
  <si>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</si>
  <si>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</si>
  <si>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</si>
  <si>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</si>
  <si>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</si>
  <si>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</si>
  <si>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</si>
  <si>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</si>
  <si>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</si>
  <si>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</si>
  <si>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</si>
  <si>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</si>
  <si>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</si>
  <si>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</si>
  <si>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</si>
  <si>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</si>
  <si>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</si>
  <si>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</si>
  <si>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</si>
  <si>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</si>
  <si>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</si>
  <si>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</si>
  <si>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</si>
  <si>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</si>
  <si>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</si>
  <si>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</si>
  <si>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</si>
  <si>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</si>
  <si>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</si>
  <si>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</si>
  <si>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</si>
  <si>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</si>
  <si>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</si>
  <si>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</si>
  <si>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</si>
  <si>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</si>
  <si>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</si>
  <si>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</si>
  <si>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</si>
  <si>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</si>
  <si>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</si>
  <si>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</si>
  <si>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</si>
  <si>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</si>
  <si>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</si>
  <si>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</si>
  <si>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</si>
  <si>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</si>
  <si>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</si>
  <si>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</si>
  <si>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</si>
  <si>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</si>
  <si>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</si>
  <si>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</si>
  <si>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</si>
  <si>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</si>
  <si>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</si>
  <si>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</si>
  <si>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</si>
  <si>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</si>
  <si>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</si>
  <si>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</si>
  <si>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</si>
  <si>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</si>
  <si>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</si>
  <si>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</si>
  <si>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</si>
  <si>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</si>
  <si>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</si>
  <si>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</si>
  <si>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</si>
  <si>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</si>
  <si>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</si>
  <si>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</si>
  <si>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</si>
  <si>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</si>
  <si>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</si>
  <si>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</si>
  <si>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</si>
  <si>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</si>
  <si>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</si>
  <si>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</si>
  <si>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</si>
  <si>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</si>
  <si>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</si>
  <si>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</si>
  <si>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</si>
  <si>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</si>
  <si>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</si>
  <si>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</si>
  <si>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</si>
  <si>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</si>
  <si>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</si>
  <si>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</si>
  <si>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</si>
  <si>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</si>
  <si>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</si>
  <si>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</si>
  <si>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</si>
  <si>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</si>
  <si>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</si>
  <si>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</si>
  <si>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</si>
  <si>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</si>
  <si>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</si>
  <si>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</si>
  <si>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</si>
  <si>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</si>
  <si>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</si>
  <si>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</si>
  <si>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</si>
  <si>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</si>
  <si>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</si>
  <si>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</si>
  <si>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</si>
  <si>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</si>
  <si>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</si>
  <si>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</si>
  <si>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</si>
  <si>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</si>
  <si>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</si>
  <si>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</si>
  <si>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</si>
  <si>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</si>
  <si>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</si>
  <si>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</si>
  <si>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</si>
  <si>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</si>
  <si>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</si>
  <si>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</si>
  <si>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</si>
  <si>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</si>
  <si>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</si>
  <si>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</si>
  <si>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</si>
  <si>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</si>
  <si>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</si>
  <si>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</si>
  <si>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</si>
  <si>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</si>
  <si>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</si>
  <si>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</si>
  <si>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</si>
  <si>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</si>
  <si>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</si>
  <si>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</si>
  <si>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</si>
  <si>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</si>
  <si>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</si>
  <si>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</si>
  <si>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</si>
  <si>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</si>
  <si>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</si>
  <si>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</si>
  <si>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</si>
  <si>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</si>
  <si>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</si>
  <si>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</si>
  <si>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</si>
  <si>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</si>
  <si>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</si>
  <si>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</si>
  <si>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</si>
  <si>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</si>
  <si>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</si>
  <si>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</si>
  <si>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</si>
  <si>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</si>
  <si>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</si>
  <si>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</si>
  <si>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</si>
  <si>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</si>
  <si>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</si>
  <si>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</si>
  <si>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</si>
  <si>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</si>
  <si>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</si>
  <si>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</si>
  <si>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</si>
  <si>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</si>
  <si>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</si>
  <si>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</si>
  <si>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</si>
  <si>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</si>
  <si>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</si>
  <si>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</si>
  <si>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</si>
  <si>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</si>
  <si>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</si>
  <si>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</si>
  <si>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</si>
  <si>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</si>
  <si>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</si>
  <si>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</si>
  <si>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</si>
  <si>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</si>
  <si>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</si>
  <si>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</si>
  <si>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</si>
  <si>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</si>
  <si>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</si>
  <si>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</si>
  <si>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</si>
  <si>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</si>
  <si>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</si>
  <si>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</si>
  <si>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</si>
  <si>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</si>
  <si>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</si>
  <si>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</si>
  <si>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</si>
  <si>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</si>
  <si>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</si>
  <si>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</si>
  <si>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</si>
  <si>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</si>
  <si>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</si>
  <si>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</si>
  <si>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</si>
  <si>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</si>
  <si>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</si>
  <si>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</si>
  <si>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</si>
  <si>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</si>
  <si>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</si>
  <si>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</si>
  <si>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</si>
  <si>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</si>
  <si>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</si>
  <si>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</si>
  <si>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</si>
  <si>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</si>
  <si>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</si>
  <si>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</si>
  <si>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</si>
  <si>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</si>
  <si>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</si>
  <si>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</si>
  <si>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</si>
  <si>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</si>
  <si>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</si>
  <si>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</si>
  <si>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</si>
  <si>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</si>
  <si>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</si>
  <si>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</si>
  <si>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</si>
  <si>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</si>
  <si>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</si>
  <si>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</si>
  <si>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</si>
  <si>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</si>
  <si>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</si>
  <si>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</si>
  <si>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</si>
  <si>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</si>
  <si>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</si>
  <si>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</si>
  <si>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</si>
  <si>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</si>
  <si>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</si>
  <si>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</si>
  <si>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</si>
  <si>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</si>
  <si>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</si>
  <si>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</si>
  <si>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</si>
  <si>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</si>
  <si>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</si>
  <si>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</si>
  <si>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</si>
  <si>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</si>
  <si>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</si>
  <si>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</si>
  <si>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</si>
  <si>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</si>
  <si>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</si>
  <si>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</si>
  <si>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</si>
  <si>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</si>
  <si>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</si>
  <si>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</si>
  <si>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</si>
  <si>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</si>
  <si>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</si>
  <si>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</si>
  <si>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</si>
  <si>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</si>
  <si>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</si>
  <si>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</si>
  <si>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</si>
  <si>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</si>
  <si>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</si>
  <si>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</si>
  <si>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</si>
  <si>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</si>
  <si>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</si>
  <si>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</si>
  <si>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</si>
  <si>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</si>
  <si>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</si>
  <si>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</si>
  <si>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</si>
  <si>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</si>
  <si>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</si>
  <si>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</si>
  <si>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</si>
  <si>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</si>
  <si>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</si>
  <si>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</si>
  <si>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</si>
  <si>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</si>
  <si>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</si>
  <si>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</si>
  <si>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</si>
  <si>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</si>
  <si>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</si>
  <si>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</si>
  <si>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</si>
  <si>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</si>
  <si>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</si>
  <si>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</si>
  <si>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</si>
  <si>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</si>
  <si>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</si>
  <si>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</si>
  <si>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</si>
  <si>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</si>
  <si>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</si>
  <si>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</si>
  <si>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</si>
  <si>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</si>
  <si>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</si>
  <si>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</si>
  <si>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</si>
  <si>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</si>
  <si>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</si>
  <si>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</si>
  <si>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</si>
  <si>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</si>
  <si>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</si>
  <si>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</si>
  <si>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</si>
  <si>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</si>
  <si>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</si>
  <si>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</si>
  <si>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</si>
  <si>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</si>
  <si>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</si>
  <si>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</si>
  <si>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</si>
  <si>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</si>
  <si>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</si>
  <si>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</si>
  <si>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</si>
  <si>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</si>
  <si>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</si>
  <si>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</si>
  <si>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</si>
  <si>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</si>
  <si>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</si>
  <si>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</si>
  <si>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</si>
  <si>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</si>
  <si>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</si>
  <si>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</si>
  <si>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</si>
  <si>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</si>
  <si>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</si>
  <si>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</si>
  <si>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</si>
  <si>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</si>
  <si>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</si>
  <si>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</si>
  <si>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</si>
  <si>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</si>
  <si>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</si>
  <si>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</si>
  <si>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</si>
  <si>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</si>
  <si>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</si>
  <si>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</si>
  <si>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</si>
  <si>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</si>
  <si>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</si>
  <si>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</si>
  <si>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</si>
  <si>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</si>
  <si>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</si>
  <si>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</si>
  <si>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</si>
  <si>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</si>
  <si>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</si>
  <si>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</si>
  <si>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</si>
  <si>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</si>
  <si>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</si>
  <si>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</si>
  <si>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</si>
  <si>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</si>
  <si>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</si>
  <si>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</si>
  <si>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</si>
  <si>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</si>
  <si>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</si>
  <si>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</si>
  <si>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</si>
  <si>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</si>
  <si>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</si>
  <si>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</si>
  <si>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</si>
  <si>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</si>
  <si>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</si>
  <si>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</si>
  <si>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</si>
  <si>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</si>
  <si>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</si>
  <si>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</si>
  <si>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</si>
  <si>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</si>
  <si>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</si>
  <si>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</si>
  <si>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</si>
  <si>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</si>
  <si>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</si>
  <si>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</si>
  <si>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</si>
  <si>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</si>
  <si>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</si>
  <si>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</si>
  <si>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</si>
  <si>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</si>
  <si>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</si>
  <si>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</si>
  <si>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</si>
  <si>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</si>
  <si>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</si>
  <si>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</si>
  <si>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</si>
  <si>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</si>
  <si>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</si>
  <si>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</si>
  <si>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</si>
  <si>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</si>
  <si>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</si>
  <si>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</si>
  <si>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</si>
  <si>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</si>
  <si>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</si>
  <si>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</si>
  <si>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</si>
  <si>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</si>
  <si>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</si>
  <si>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</si>
  <si>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</si>
  <si>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</si>
  <si>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</si>
  <si>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</si>
  <si>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</si>
  <si>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</si>
  <si>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</si>
  <si>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</si>
  <si>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</si>
  <si>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</si>
  <si>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</si>
  <si>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</si>
  <si>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</si>
  <si>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</si>
  <si>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</si>
  <si>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</si>
  <si>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</si>
  <si>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</si>
  <si>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</si>
  <si>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</si>
  <si>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</si>
  <si>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</si>
  <si>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</si>
  <si>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</si>
  <si>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</si>
  <si>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</si>
  <si>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</si>
  <si>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</si>
  <si>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</si>
  <si>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</si>
  <si>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</si>
  <si>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</si>
  <si>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</si>
  <si>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</si>
  <si>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</si>
  <si>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</si>
  <si>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</si>
  <si>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</si>
  <si>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</si>
  <si>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</si>
  <si>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</si>
  <si>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</si>
  <si>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</si>
  <si>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</si>
  <si>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</si>
  <si>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</si>
  <si>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</si>
  <si>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</si>
  <si>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</si>
  <si>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</si>
  <si>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</si>
  <si>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</si>
  <si>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</si>
  <si>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</si>
  <si>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</si>
  <si>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</si>
  <si>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</si>
  <si>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</si>
  <si>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</si>
  <si>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</si>
  <si>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</si>
  <si>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</si>
  <si>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</si>
  <si>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</si>
  <si>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</si>
  <si>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</si>
  <si>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</si>
  <si>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</si>
  <si>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</si>
  <si>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</si>
  <si>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</si>
  <si>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</si>
  <si>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</si>
  <si>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</si>
  <si>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</si>
  <si>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</si>
  <si>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</si>
  <si>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</si>
  <si>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</si>
  <si>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</si>
  <si>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</si>
  <si>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</si>
  <si>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</si>
  <si>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</si>
  <si>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</si>
  <si>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</si>
  <si>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</si>
  <si>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</si>
  <si>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</si>
  <si>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</si>
  <si>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</si>
  <si>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</si>
  <si>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</si>
  <si>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</si>
  <si>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</si>
  <si>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</si>
  <si>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</si>
  <si>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</si>
  <si>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</si>
  <si>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</si>
  <si>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</si>
  <si>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</si>
  <si>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</si>
  <si>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</si>
  <si>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</si>
  <si>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</si>
  <si>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</si>
  <si>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</si>
  <si>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</si>
  <si>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</si>
  <si>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</si>
  <si>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</si>
  <si>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</si>
  <si>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</si>
  <si>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</si>
  <si>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</si>
  <si>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</si>
  <si>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</si>
  <si>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</si>
  <si>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</si>
  <si>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</si>
  <si>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</si>
  <si>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</si>
  <si>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</si>
  <si>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</si>
  <si>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</si>
  <si>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</si>
  <si>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</si>
  <si>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</si>
  <si>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</si>
  <si>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</si>
  <si>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</si>
  <si>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</si>
  <si>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</si>
  <si>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</si>
  <si>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</si>
  <si>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</si>
  <si>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</si>
  <si>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</si>
  <si>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</si>
  <si>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</si>
  <si>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</si>
  <si>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</si>
  <si>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</si>
  <si>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</si>
  <si>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</si>
  <si>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</si>
  <si>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</si>
  <si>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</si>
  <si>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</si>
  <si>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</si>
  <si>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</si>
  <si>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</si>
  <si>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</si>
  <si>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</si>
  <si>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</si>
  <si>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</si>
  <si>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</si>
  <si>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</si>
  <si>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</si>
  <si>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</si>
  <si>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</si>
  <si>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</si>
  <si>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</si>
  <si>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</si>
  <si>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</si>
  <si>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</si>
  <si>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</si>
  <si>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</si>
  <si>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</si>
  <si>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</si>
  <si>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</si>
  <si>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</si>
  <si>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</si>
  <si>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</si>
  <si>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</si>
  <si>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</si>
  <si>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</si>
  <si>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</si>
  <si>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</si>
  <si>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</si>
  <si>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</si>
  <si>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</si>
  <si>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</si>
  <si>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</si>
  <si>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</si>
  <si>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</si>
  <si>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</si>
  <si>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</si>
  <si>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</si>
  <si>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</si>
  <si>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</si>
  <si>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</si>
  <si>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</si>
  <si>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</si>
  <si>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</si>
  <si>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</si>
  <si>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</si>
  <si>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</si>
  <si>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</si>
  <si>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</si>
  <si>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</si>
  <si>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</si>
  <si>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</si>
  <si>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</si>
  <si>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</si>
  <si>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</si>
  <si>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</si>
  <si>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</si>
  <si>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</si>
  <si>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</si>
  <si>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</si>
  <si>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</si>
  <si>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</si>
  <si>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</si>
  <si>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</si>
  <si>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</si>
  <si>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</si>
  <si>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</si>
  <si>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</si>
  <si>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</si>
  <si>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</si>
  <si>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</si>
  <si>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</si>
  <si>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</si>
  <si>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</si>
  <si>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</si>
  <si>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</si>
  <si>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</si>
  <si>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</si>
  <si>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</si>
  <si>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</si>
  <si>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</si>
  <si>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</si>
  <si>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</si>
  <si>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</si>
  <si>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</si>
  <si>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</si>
  <si>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</si>
  <si>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</si>
  <si>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</si>
  <si>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</si>
  <si>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</si>
  <si>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</si>
  <si>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</si>
  <si>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</si>
  <si>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</si>
  <si>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</si>
  <si>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</si>
  <si>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</si>
  <si>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</si>
  <si>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</si>
  <si>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</si>
  <si>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</si>
  <si>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</si>
  <si>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</si>
  <si>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</si>
  <si>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</si>
  <si>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</si>
  <si>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</si>
  <si>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</si>
  <si>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</si>
  <si>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</si>
  <si>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</si>
  <si>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</si>
  <si>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</si>
  <si>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</si>
  <si>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</si>
  <si>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</si>
  <si>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</si>
  <si>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</si>
  <si>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</si>
  <si>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</si>
  <si>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</si>
  <si>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</si>
  <si>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</si>
  <si>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</si>
  <si>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</si>
  <si>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</si>
  <si>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</si>
  <si>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</si>
  <si>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</si>
  <si>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</si>
  <si>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</si>
  <si>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</si>
  <si>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</si>
  <si>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</si>
  <si>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</si>
  <si>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</si>
  <si>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</si>
  <si>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</si>
  <si>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</si>
  <si>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</si>
  <si>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</si>
  <si>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</si>
  <si>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</si>
  <si>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</si>
  <si>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</si>
  <si>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</si>
  <si>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</si>
  <si>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</si>
  <si>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</si>
  <si>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</si>
  <si>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</si>
  <si>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</si>
  <si>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</si>
  <si>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</si>
  <si>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</si>
  <si>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</si>
  <si>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</si>
  <si>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</si>
  <si>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</si>
  <si>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</si>
  <si>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</si>
  <si>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</si>
  <si>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</si>
  <si>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</si>
  <si>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</si>
  <si>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</si>
  <si>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</si>
  <si>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</si>
  <si>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</si>
  <si>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</si>
  <si>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</si>
  <si>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</si>
  <si>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</si>
  <si>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</si>
  <si>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</si>
  <si>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</si>
  <si>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</si>
  <si>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</si>
  <si>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</si>
  <si>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</si>
  <si>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</si>
  <si>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</si>
  <si>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</si>
  <si>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</si>
  <si>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</si>
  <si>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</si>
  <si>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</si>
  <si>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</si>
  <si>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</si>
  <si>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</si>
  <si>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</si>
  <si>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</si>
  <si>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</si>
  <si>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</si>
  <si>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</si>
  <si>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</si>
  <si>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</si>
  <si>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</si>
  <si>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</si>
  <si>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</si>
  <si>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</si>
  <si>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</si>
  <si>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</si>
  <si>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</si>
  <si>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</si>
  <si>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</si>
  <si>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</si>
  <si>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</si>
  <si>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</si>
  <si>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</si>
  <si>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</si>
  <si>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</si>
  <si>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</si>
  <si>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</si>
  <si>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</si>
  <si>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</si>
  <si>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</si>
  <si>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</si>
  <si>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</si>
  <si>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</si>
  <si>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</si>
  <si>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</si>
  <si>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</si>
  <si>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</si>
  <si>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</si>
  <si>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</si>
  <si>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</si>
  <si>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</si>
  <si>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</si>
  <si>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</si>
  <si>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</si>
  <si>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</si>
  <si>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</si>
  <si>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</si>
  <si>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</si>
  <si>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</si>
  <si>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</si>
  <si>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</si>
  <si>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</si>
  <si>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</si>
  <si>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</si>
  <si>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</si>
  <si>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</si>
  <si>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</si>
  <si>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</si>
  <si>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</si>
  <si>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</si>
  <si>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</si>
  <si>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</si>
  <si>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</si>
  <si>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</si>
  <si>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</si>
  <si>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</si>
  <si>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</si>
  <si>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</si>
  <si>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</si>
  <si>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</si>
  <si>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</si>
  <si>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</si>
  <si>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</si>
  <si>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</si>
  <si>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</si>
  <si>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</si>
  <si>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</si>
  <si>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</si>
  <si>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</si>
  <si>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</si>
  <si>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</si>
  <si>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</si>
  <si>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</si>
  <si>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</si>
  <si>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</si>
  <si>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</si>
  <si>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</si>
  <si>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</si>
  <si>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</si>
  <si>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</si>
  <si>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</si>
  <si>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</si>
  <si>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</si>
  <si>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</si>
  <si>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</si>
  <si>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</si>
  <si>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</si>
  <si>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</si>
  <si>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</si>
  <si>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</si>
  <si>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</si>
  <si>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</si>
  <si>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</si>
  <si>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</si>
  <si>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</si>
  <si>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</si>
  <si>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</si>
  <si>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</si>
  <si>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</si>
  <si>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</si>
  <si>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</si>
  <si>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</si>
  <si>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</si>
  <si>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</si>
  <si>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</si>
  <si>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</si>
  <si>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</si>
  <si>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</si>
  <si>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</si>
  <si>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</si>
  <si>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</si>
  <si>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</si>
  <si>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</si>
  <si>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</si>
  <si>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</si>
  <si>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</si>
  <si>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</si>
  <si>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</si>
  <si>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</si>
  <si>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</si>
  <si>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</si>
  <si>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</si>
  <si>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</si>
  <si>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</si>
  <si>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</si>
  <si>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</si>
  <si>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</si>
  <si>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</si>
  <si>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</si>
  <si>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</si>
  <si>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</si>
  <si>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</si>
  <si>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</si>
  <si>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</si>
  <si>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</si>
  <si>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</si>
  <si>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</si>
  <si>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</si>
  <si>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</si>
  <si>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</si>
  <si>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</si>
  <si>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</si>
  <si>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</si>
  <si>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</si>
  <si>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</si>
  <si>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</si>
  <si>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</si>
  <si>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</si>
  <si>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</si>
  <si>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</si>
  <si>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</si>
  <si>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</si>
  <si>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</si>
  <si>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</si>
  <si>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</si>
  <si>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</si>
  <si>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</si>
  <si>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</si>
  <si>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</si>
  <si>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</si>
  <si>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</si>
  <si>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</si>
  <si>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</si>
  <si>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</si>
  <si>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</si>
  <si>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</si>
  <si>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</si>
  <si>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</si>
  <si>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</si>
  <si>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</si>
  <si>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</si>
  <si>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</si>
  <si>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</si>
  <si>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</si>
  <si>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</si>
  <si>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</si>
  <si>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</si>
  <si>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</si>
  <si>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</si>
  <si>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</si>
  <si>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</si>
  <si>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</si>
  <si>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</si>
  <si>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</si>
  <si>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</si>
  <si>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</si>
  <si>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</si>
  <si>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</si>
  <si>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</si>
  <si>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</si>
  <si>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</si>
  <si>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</si>
  <si>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</si>
  <si>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</si>
  <si>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</si>
  <si>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</si>
  <si>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</si>
  <si>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</si>
  <si>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</si>
  <si>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</si>
  <si>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</si>
  <si>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</si>
  <si>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</si>
  <si>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</si>
  <si>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</si>
  <si>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</si>
  <si>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</si>
  <si>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</si>
  <si>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</si>
  <si>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</si>
  <si>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</si>
  <si>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</si>
  <si>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</si>
  <si>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</si>
  <si>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</si>
  <si>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</si>
  <si>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</si>
  <si>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</si>
  <si>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</si>
  <si>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</si>
  <si>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</si>
  <si>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</si>
  <si>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</si>
  <si>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</si>
  <si>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</si>
  <si>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</si>
  <si>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</si>
  <si>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</si>
  <si>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</si>
  <si>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</si>
  <si>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</si>
  <si>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</si>
  <si>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</si>
  <si>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</si>
  <si>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</si>
  <si>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</si>
  <si>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</si>
  <si>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</si>
  <si>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</si>
  <si>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</si>
  <si>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</si>
  <si>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</si>
  <si>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</si>
  <si>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</si>
  <si>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</si>
  <si>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</si>
  <si>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</si>
  <si>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</si>
  <si>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</si>
  <si>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</si>
  <si>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</si>
  <si>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</si>
  <si>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</si>
  <si>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</si>
  <si>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</si>
  <si>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</si>
  <si>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</si>
  <si>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</si>
  <si>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</si>
  <si>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</si>
  <si>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</si>
  <si>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</si>
  <si>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</si>
  <si>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</si>
  <si>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</si>
  <si>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</si>
  <si>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</si>
  <si>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</si>
  <si>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</si>
  <si>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</si>
  <si>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</si>
  <si>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</si>
  <si>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</si>
  <si>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</si>
  <si>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</si>
  <si>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</si>
  <si>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</si>
  <si>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</si>
  <si>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</si>
  <si>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</si>
  <si>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</si>
  <si>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</si>
  <si>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</si>
  <si>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</si>
  <si>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</si>
  <si>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</si>
  <si>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</si>
  <si>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</si>
  <si>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</si>
  <si>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</si>
  <si>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</si>
  <si>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</si>
  <si>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</si>
  <si>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</si>
  <si>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</si>
  <si>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</si>
  <si>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</si>
  <si>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</si>
  <si>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</si>
  <si>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</si>
  <si>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</si>
  <si>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</si>
  <si>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</si>
  <si>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</si>
  <si>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</si>
  <si>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</si>
  <si>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</si>
  <si>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</si>
  <si>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</si>
  <si>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</si>
  <si>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</si>
  <si>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</si>
  <si>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</si>
  <si>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</si>
  <si>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</si>
  <si>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</si>
  <si>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</si>
  <si>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</si>
  <si>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</si>
  <si>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</si>
  <si>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</si>
  <si>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</si>
  <si>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</si>
  <si>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</si>
  <si>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</si>
  <si>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</si>
  <si>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</si>
  <si>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</si>
  <si>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</si>
  <si>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</si>
  <si>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</si>
  <si>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</si>
  <si>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</si>
  <si>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</si>
  <si>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</si>
  <si>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</si>
  <si>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</si>
  <si>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</si>
  <si>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</si>
  <si>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</si>
  <si>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</si>
  <si>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</si>
  <si>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</si>
  <si>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</si>
  <si>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</si>
  <si>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</si>
  <si>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</si>
  <si>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</si>
  <si>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</si>
  <si>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</si>
  <si>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</si>
  <si>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</si>
  <si>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</si>
  <si>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</si>
  <si>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</si>
  <si>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</si>
  <si>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</si>
  <si>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</si>
  <si>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</si>
  <si>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</si>
  <si>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</si>
  <si>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</si>
  <si>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</si>
  <si>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</si>
  <si>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</si>
  <si>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</si>
  <si>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</si>
  <si>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</si>
  <si>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</si>
  <si>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</si>
  <si>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</si>
  <si>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</si>
  <si>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</si>
  <si>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</si>
  <si>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</si>
  <si>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</si>
  <si>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</si>
  <si>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</si>
  <si>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</si>
  <si>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</si>
  <si>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</si>
  <si>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</si>
  <si>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</si>
  <si>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</si>
  <si>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</si>
  <si>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</si>
  <si>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</si>
  <si>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</si>
  <si>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</si>
  <si>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</si>
  <si>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</si>
  <si>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</si>
  <si>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</si>
  <si>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</si>
  <si>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</si>
  <si>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</si>
  <si>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</si>
  <si>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</si>
  <si>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</si>
  <si>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</si>
  <si>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</si>
  <si>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</si>
  <si>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</si>
  <si>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</si>
  <si>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</si>
  <si>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</si>
  <si>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</si>
  <si>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</si>
  <si>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</si>
  <si>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</si>
  <si>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</si>
  <si>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</si>
  <si>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</si>
  <si>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</si>
  <si>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</si>
  <si>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</si>
  <si>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</si>
  <si>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</si>
  <si>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</si>
  <si>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</si>
  <si>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</si>
  <si>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</si>
  <si>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</si>
  <si>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</si>
  <si>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</si>
  <si>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</si>
  <si>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</si>
  <si>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</si>
  <si>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</si>
  <si>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</si>
  <si>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</si>
  <si>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</si>
  <si>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</si>
  <si>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</si>
  <si>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</si>
  <si>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</si>
  <si>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</si>
  <si>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</si>
  <si>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</si>
  <si>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</si>
  <si>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</si>
  <si>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</si>
  <si>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</si>
  <si>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</si>
  <si>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</si>
  <si>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</si>
  <si>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</si>
  <si>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</si>
  <si>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</si>
  <si>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</si>
  <si>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</si>
  <si>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</si>
  <si>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</si>
  <si>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</si>
  <si>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</si>
  <si>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</si>
  <si>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</si>
  <si>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</si>
  <si>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</si>
  <si>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</si>
  <si>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</si>
  <si>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</si>
  <si>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</si>
  <si>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</si>
  <si>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</si>
  <si>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</si>
  <si>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</si>
  <si>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</si>
  <si>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</si>
  <si>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</si>
  <si>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</si>
  <si>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</si>
  <si>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</si>
  <si>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</si>
  <si>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</si>
  <si>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</si>
  <si>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</si>
  <si>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</si>
  <si>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</si>
  <si>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</si>
  <si>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</si>
  <si>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</si>
  <si>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</si>
  <si>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</si>
  <si>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</si>
  <si>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</si>
  <si>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</si>
  <si>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</si>
  <si>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</si>
  <si>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</si>
  <si>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</si>
  <si>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</si>
  <si>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</si>
  <si>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</si>
  <si>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</si>
  <si>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</si>
  <si>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</si>
  <si>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</si>
  <si>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</si>
  <si>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</si>
  <si>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</si>
  <si>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</si>
  <si>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</si>
  <si>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</si>
  <si>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</si>
  <si>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</si>
  <si>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</si>
  <si>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</si>
  <si>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</si>
  <si>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</si>
  <si>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</si>
  <si>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</si>
  <si>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</si>
  <si>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</si>
  <si>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</si>
  <si>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</si>
  <si>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</si>
  <si>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</si>
  <si>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</si>
  <si>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</si>
  <si>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</si>
  <si>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</si>
  <si>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</si>
  <si>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</si>
  <si>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</si>
  <si>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</si>
  <si>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</si>
  <si>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</si>
  <si>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</si>
  <si>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</si>
  <si>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</si>
  <si>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</si>
  <si>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</si>
  <si>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</si>
  <si>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</si>
  <si>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</si>
  <si>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</si>
  <si>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</si>
  <si>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</si>
  <si>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</si>
  <si>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</si>
  <si>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</si>
  <si>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</si>
  <si>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</si>
  <si>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</si>
  <si>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</si>
  <si>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</si>
  <si>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</si>
  <si>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</si>
  <si>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</si>
  <si>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</si>
  <si>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</si>
  <si>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</si>
  <si>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</si>
  <si>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</si>
  <si>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</si>
  <si>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</si>
  <si>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</si>
  <si>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</si>
  <si>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</si>
  <si>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</si>
  <si>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</si>
  <si>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</si>
  <si>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</si>
  <si>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</si>
  <si>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</si>
  <si>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</si>
  <si>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</si>
  <si>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</si>
  <si>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</si>
  <si>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</si>
  <si>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</si>
  <si>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</si>
  <si>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</si>
  <si>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</si>
  <si>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</si>
  <si>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</si>
  <si>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</si>
  <si>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</si>
  <si>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</si>
  <si>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</si>
  <si>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</si>
  <si>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</si>
  <si>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</si>
  <si>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</si>
  <si>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</si>
  <si>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</si>
  <si>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</si>
  <si>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</si>
  <si>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</si>
  <si>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</si>
  <si>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</si>
  <si>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</si>
  <si>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</si>
  <si>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</si>
  <si>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</si>
  <si>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</si>
  <si>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</si>
  <si>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</si>
  <si>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</si>
  <si>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</si>
  <si>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</si>
  <si>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</si>
  <si>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</si>
  <si>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</si>
  <si>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</si>
  <si>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</si>
  <si>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</si>
  <si>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</si>
  <si>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</si>
  <si>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</si>
  <si>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</si>
  <si>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</si>
  <si>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</si>
  <si>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</si>
  <si>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</si>
  <si>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</si>
  <si>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</si>
  <si>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</si>
  <si>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</si>
  <si>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</si>
  <si>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</si>
  <si>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</si>
  <si>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</si>
  <si>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</si>
  <si>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</si>
  <si>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</si>
  <si>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</si>
  <si>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</si>
  <si>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</si>
  <si>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</si>
  <si>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</si>
  <si>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</si>
  <si>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</si>
  <si>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</si>
  <si>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</si>
  <si>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</si>
  <si>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</si>
  <si>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</si>
  <si>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</si>
  <si>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</si>
  <si>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</si>
  <si>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</si>
  <si>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</si>
  <si>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</si>
  <si>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</si>
  <si>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</si>
  <si>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</si>
  <si>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</si>
  <si>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</si>
  <si>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</si>
  <si>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</si>
  <si>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</si>
  <si>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</si>
  <si>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</si>
  <si>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</si>
  <si>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</si>
  <si>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</si>
  <si>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</si>
  <si>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</si>
  <si>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</si>
  <si>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</si>
  <si>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</si>
  <si>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</si>
  <si>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</si>
  <si>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</si>
  <si>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</si>
  <si>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</si>
  <si>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</si>
  <si>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</si>
  <si>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</si>
  <si>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</si>
  <si>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</si>
  <si>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</si>
  <si>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</si>
  <si>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</si>
  <si>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</si>
  <si>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</si>
  <si>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</si>
  <si>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</si>
  <si>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</si>
  <si>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</si>
  <si>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</si>
  <si>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</si>
  <si>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</si>
  <si>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</si>
  <si>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</si>
  <si>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</si>
  <si>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</si>
  <si>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</si>
  <si>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</si>
  <si>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</si>
  <si>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</si>
  <si>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</si>
  <si>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</si>
  <si>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</si>
  <si>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</si>
  <si>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</si>
  <si>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</si>
  <si>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</si>
  <si>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</si>
  <si>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</si>
  <si>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</si>
  <si>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</si>
  <si>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</si>
  <si>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</si>
  <si>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</si>
  <si>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</si>
  <si>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</si>
  <si>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</si>
  <si>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</si>
  <si>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</si>
  <si>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</si>
  <si>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</si>
  <si>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</si>
  <si>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</si>
  <si>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</si>
  <si>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</si>
  <si>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</si>
  <si>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</si>
  <si>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</si>
  <si>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</si>
  <si>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</si>
  <si>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</si>
  <si>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</si>
  <si>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</si>
  <si>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</si>
  <si>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</si>
  <si>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</si>
  <si>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</si>
  <si>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</si>
  <si>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</si>
  <si>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</si>
  <si>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</si>
  <si>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</si>
  <si>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</si>
  <si>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</si>
  <si>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</si>
  <si>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</si>
  <si>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</si>
  <si>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</si>
  <si>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</si>
  <si>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</si>
  <si>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</si>
  <si>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</si>
  <si>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</si>
  <si>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</si>
  <si>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</si>
  <si>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</si>
  <si>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</si>
  <si>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</si>
  <si>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</si>
  <si>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</si>
  <si>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</si>
  <si>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</si>
  <si>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</si>
  <si>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</si>
  <si>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</si>
  <si>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</si>
  <si>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</si>
  <si>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</si>
  <si>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</si>
  <si>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</si>
  <si>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</si>
  <si>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</si>
  <si>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</si>
  <si>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</si>
  <si>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</si>
  <si>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</si>
  <si>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</si>
  <si>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</si>
  <si>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</si>
  <si>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</si>
  <si>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</si>
  <si>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</si>
  <si>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</si>
  <si>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</si>
  <si>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</si>
  <si>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</si>
  <si>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</si>
  <si>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</si>
  <si>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</si>
  <si>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</si>
  <si>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</si>
  <si>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</si>
  <si>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</si>
  <si>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</si>
  <si>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</si>
  <si>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</si>
  <si>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</si>
  <si>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</si>
  <si>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</si>
  <si>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</si>
  <si>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</si>
  <si>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</si>
  <si>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</si>
  <si>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</si>
  <si>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</si>
  <si>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</si>
  <si>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</si>
  <si>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</si>
  <si>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</si>
  <si>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</si>
  <si>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</si>
  <si>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</si>
  <si>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</si>
  <si>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</si>
  <si>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</si>
  <si>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</si>
  <si>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</si>
  <si>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</si>
  <si>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</si>
  <si>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</si>
  <si>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</si>
  <si>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</si>
  <si>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</si>
  <si>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</si>
  <si>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</si>
  <si>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</si>
  <si>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</si>
  <si>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</si>
  <si>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</si>
  <si>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</si>
  <si>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</si>
  <si>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</si>
  <si>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</si>
  <si>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</si>
  <si>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</si>
  <si>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</si>
  <si>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</si>
  <si>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</si>
  <si>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</si>
  <si>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</si>
  <si>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</si>
  <si>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</si>
  <si>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</si>
  <si>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</si>
  <si>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</si>
  <si>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</si>
  <si>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</si>
  <si>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</si>
  <si>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</si>
  <si>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</si>
  <si>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</si>
  <si>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</si>
  <si>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</si>
  <si>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</si>
  <si>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</si>
  <si>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</si>
  <si>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</si>
  <si>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</si>
  <si>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</si>
  <si>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</si>
  <si>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</si>
  <si>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</si>
  <si>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</si>
  <si>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</si>
  <si>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</si>
  <si>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</si>
  <si>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</si>
  <si>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</si>
  <si>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</si>
  <si>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</si>
  <si>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</si>
  <si>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</si>
  <si>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</si>
  <si>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</si>
  <si>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</si>
  <si>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</si>
  <si>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</si>
  <si>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</si>
  <si>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</si>
  <si>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</si>
  <si>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</si>
  <si>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</si>
  <si>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</si>
  <si>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</si>
  <si>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</si>
  <si>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</si>
  <si>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</si>
  <si>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</si>
  <si>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</si>
  <si>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</si>
  <si>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</si>
  <si>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</si>
  <si>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</si>
  <si>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</si>
  <si>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</si>
  <si>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</si>
  <si>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</si>
  <si>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</si>
  <si>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</si>
  <si>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</si>
  <si>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</si>
  <si>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</si>
  <si>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</si>
  <si>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</si>
  <si>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</si>
  <si>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</si>
  <si>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</si>
  <si>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</si>
  <si>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</si>
  <si>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</si>
  <si>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</si>
  <si>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</si>
  <si>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</si>
  <si>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</si>
  <si>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</si>
  <si>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</si>
  <si>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</si>
  <si>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</si>
  <si>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</si>
  <si>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</si>
  <si>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</si>
  <si>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</si>
  <si>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</si>
  <si>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</si>
  <si>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</si>
  <si>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</si>
  <si>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</si>
  <si>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</si>
  <si>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</si>
  <si>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</si>
  <si>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</si>
  <si>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</si>
  <si>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</si>
  <si>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</si>
  <si>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</si>
  <si>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</si>
  <si>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</si>
  <si>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</si>
  <si>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</si>
  <si>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</si>
  <si>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</si>
  <si>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</si>
  <si>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</si>
  <si>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</si>
  <si>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</si>
  <si>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</si>
  <si>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</si>
  <si>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</si>
  <si>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</si>
  <si>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</si>
  <si>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</si>
  <si>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</si>
  <si>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</si>
  <si>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</si>
  <si>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</si>
  <si>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</si>
  <si>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</si>
  <si>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</si>
  <si>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</si>
  <si>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</si>
  <si>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</si>
  <si>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</si>
  <si>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</si>
  <si>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</si>
  <si>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</si>
  <si>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</si>
  <si>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</si>
  <si>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</si>
  <si>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</si>
  <si>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</si>
  <si>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</si>
  <si>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</si>
  <si>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</si>
  <si>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</si>
  <si>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</si>
  <si>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</si>
  <si>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</si>
  <si>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</si>
  <si>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</si>
  <si>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</si>
  <si>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</si>
  <si>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</si>
  <si>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</si>
  <si>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</si>
  <si>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</si>
  <si>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</si>
  <si>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</si>
  <si>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</si>
  <si>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</si>
  <si>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</si>
  <si>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</si>
  <si>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</si>
  <si>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</si>
  <si>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</si>
  <si>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</si>
  <si>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</si>
  <si>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</si>
  <si>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</si>
  <si>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</si>
  <si>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</si>
  <si>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</si>
  <si>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</si>
  <si>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</si>
  <si>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</si>
  <si>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</si>
  <si>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</si>
  <si>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</si>
  <si>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</si>
  <si>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</si>
  <si>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</si>
  <si>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</si>
  <si>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</si>
  <si>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</si>
  <si>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</si>
  <si>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</si>
  <si>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</si>
  <si>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</si>
  <si>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</si>
  <si>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</si>
  <si>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</si>
  <si>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</si>
  <si>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</si>
  <si>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</si>
  <si>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</si>
  <si>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</si>
  <si>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</si>
  <si>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</si>
  <si>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</si>
  <si>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</si>
  <si>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</si>
  <si>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</si>
  <si>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</si>
  <si>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</si>
  <si>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</si>
  <si>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</si>
  <si>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</si>
  <si>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</si>
  <si>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</si>
  <si>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</si>
  <si>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</si>
  <si>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</si>
  <si>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</si>
  <si>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</si>
  <si>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</si>
  <si>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</si>
  <si>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</si>
  <si>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</si>
  <si>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</si>
  <si>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</si>
  <si>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</si>
  <si>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</si>
  <si>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</si>
  <si>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</si>
  <si>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</si>
  <si>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</si>
  <si>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</si>
  <si>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</si>
  <si>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</si>
  <si>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</si>
  <si>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</si>
  <si>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</si>
  <si>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</si>
  <si>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</si>
  <si>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</si>
  <si>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</si>
  <si>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</si>
  <si>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</si>
  <si>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</si>
  <si>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</si>
  <si>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</si>
  <si>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</si>
  <si>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</si>
  <si>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</si>
  <si>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</si>
  <si>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</si>
  <si>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</si>
  <si>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</si>
  <si>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</si>
  <si>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</si>
  <si>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</si>
  <si>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</si>
  <si>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</si>
  <si>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</si>
  <si>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</si>
  <si>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</si>
  <si>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</si>
  <si>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</si>
  <si>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</si>
  <si>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</si>
  <si>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</si>
  <si>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</si>
  <si>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</si>
  <si>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</si>
  <si>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</si>
  <si>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</si>
  <si>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</si>
  <si>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</si>
  <si>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</si>
  <si>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</si>
  <si>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</si>
  <si>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</si>
  <si>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</si>
  <si>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</si>
  <si>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</si>
  <si>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</si>
  <si>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</si>
  <si>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</si>
  <si>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</si>
  <si>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</si>
  <si>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</si>
  <si>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</si>
  <si>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</si>
  <si>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</si>
  <si>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</si>
  <si>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</si>
  <si>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</si>
  <si>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</si>
  <si>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</si>
  <si>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</si>
  <si>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</si>
  <si>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</si>
  <si>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</si>
  <si>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</si>
  <si>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</si>
  <si>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</si>
  <si>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</si>
  <si>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</si>
  <si>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</si>
  <si>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</si>
  <si>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</si>
  <si>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</si>
  <si>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</si>
  <si>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</si>
  <si>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</si>
  <si>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</si>
  <si>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</si>
  <si>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</si>
  <si>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</si>
  <si>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</si>
  <si>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</si>
  <si>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</si>
  <si>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</si>
  <si>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</si>
  <si>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</si>
  <si>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</si>
  <si>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</si>
  <si>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</si>
  <si>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</si>
  <si>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</si>
  <si>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</si>
  <si>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</si>
  <si>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</si>
  <si>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</si>
  <si>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</si>
  <si>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</si>
  <si>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</si>
  <si>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</si>
  <si>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</si>
  <si>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</si>
  <si>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</si>
  <si>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</si>
  <si>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</si>
  <si>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</si>
  <si>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</si>
  <si>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</si>
  <si>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</si>
  <si>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</si>
  <si>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</si>
  <si>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</si>
  <si>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</si>
  <si>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</si>
  <si>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</si>
  <si>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</si>
  <si>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</si>
  <si>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</si>
  <si>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</si>
  <si>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</si>
  <si>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</si>
  <si>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</si>
  <si>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</si>
  <si>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</si>
  <si>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</si>
  <si>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</si>
  <si>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</si>
  <si>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</si>
  <si>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</si>
  <si>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</si>
  <si>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</si>
  <si>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</si>
  <si>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</si>
  <si>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</si>
  <si>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</si>
  <si>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</si>
  <si>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</si>
  <si>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</si>
  <si>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</si>
  <si>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</si>
  <si>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</si>
  <si>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</si>
  <si>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</si>
  <si>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</si>
  <si>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</si>
  <si>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</si>
  <si>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</si>
  <si>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</si>
  <si>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</si>
  <si>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</si>
  <si>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</si>
  <si>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</si>
  <si>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</si>
  <si>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</si>
  <si>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</si>
  <si>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</si>
  <si>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</si>
  <si>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</si>
  <si>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</si>
  <si>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</si>
  <si>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</si>
  <si>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</si>
  <si>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</si>
  <si>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</si>
  <si>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</si>
  <si>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</si>
  <si>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</si>
  <si>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</si>
  <si>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</si>
  <si>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</si>
  <si>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</si>
  <si>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</si>
  <si>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</si>
  <si>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</si>
  <si>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</si>
  <si>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</si>
  <si>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</si>
  <si>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</si>
  <si>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</si>
  <si>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</si>
  <si>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</si>
  <si>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</si>
  <si>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</si>
  <si>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</si>
  <si>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</si>
  <si>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</si>
  <si>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</si>
  <si>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</si>
  <si>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</si>
  <si>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</si>
  <si>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</si>
  <si>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</si>
  <si>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</si>
  <si>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</si>
  <si>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</si>
  <si>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</si>
  <si>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</si>
  <si>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</si>
  <si>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</si>
  <si>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</si>
  <si>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</si>
  <si>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</si>
  <si>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</si>
  <si>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</si>
  <si>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</si>
  <si>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</si>
  <si>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</si>
  <si>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</si>
  <si>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</si>
  <si>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</si>
  <si>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</si>
  <si>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</si>
  <si>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</si>
  <si>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</si>
  <si>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</si>
  <si>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</si>
  <si>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</si>
  <si>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</si>
  <si>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</si>
  <si>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</si>
  <si>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</si>
  <si>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</si>
  <si>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</si>
  <si>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</si>
  <si>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</si>
  <si>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</si>
  <si>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</si>
  <si>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</si>
  <si>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</si>
  <si>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</si>
  <si>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</si>
  <si>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</si>
  <si>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</si>
  <si>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</si>
  <si>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</si>
  <si>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</si>
  <si>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</si>
  <si>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</si>
  <si>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</si>
  <si>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</si>
  <si>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</si>
  <si>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</si>
  <si>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</si>
  <si>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</si>
  <si>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</si>
  <si>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</si>
  <si>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</si>
  <si>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</si>
  <si>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</si>
  <si>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</si>
  <si>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</si>
  <si>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</si>
  <si>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</si>
  <si>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</si>
  <si>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</si>
  <si>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</si>
  <si>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</si>
  <si>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</si>
  <si>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</si>
  <si>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</si>
  <si>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</si>
  <si>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</si>
  <si>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</si>
  <si>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</si>
  <si>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</si>
  <si>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</si>
  <si>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</si>
  <si>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</si>
  <si>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</si>
  <si>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</si>
  <si>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</si>
  <si>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</si>
  <si>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</si>
  <si>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</si>
  <si>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</si>
  <si>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</si>
  <si>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</si>
  <si>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</si>
  <si>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</si>
  <si>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</si>
  <si>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</si>
  <si>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</si>
  <si>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</si>
  <si>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</si>
  <si>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</si>
  <si>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</si>
  <si>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</si>
  <si>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</si>
  <si>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</si>
  <si>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</si>
  <si>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</si>
  <si>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</si>
  <si>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</si>
  <si>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</si>
  <si>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</si>
  <si>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</si>
  <si>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</si>
  <si>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</si>
  <si>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</si>
  <si>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</si>
  <si>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</si>
  <si>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</si>
  <si>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</si>
  <si>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</si>
  <si>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</si>
  <si>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</si>
  <si>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</si>
  <si>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</si>
  <si>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</si>
  <si>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</si>
  <si>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</si>
  <si>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</si>
  <si>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</si>
  <si>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</si>
  <si>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</si>
  <si>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</si>
  <si>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</si>
  <si>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</si>
  <si>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</si>
  <si>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</si>
  <si>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</si>
  <si>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</si>
  <si>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</si>
  <si>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</si>
  <si>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</si>
  <si>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</si>
  <si>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</si>
  <si>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</si>
  <si>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</si>
  <si>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</si>
  <si>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</si>
  <si>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</si>
  <si>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</si>
  <si>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</si>
  <si>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</si>
  <si>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</si>
  <si>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</si>
  <si>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</si>
  <si>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</si>
  <si>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</si>
  <si>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</si>
  <si>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</si>
  <si>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</si>
  <si>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</si>
  <si>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</si>
  <si>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</si>
  <si>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</si>
  <si>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</si>
  <si>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</si>
  <si>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</si>
  <si>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</si>
  <si>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</si>
  <si>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</si>
  <si>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</si>
  <si>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</si>
  <si>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</si>
  <si>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</si>
  <si>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</si>
  <si>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</si>
  <si>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</si>
  <si>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</si>
  <si>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</si>
  <si>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</si>
  <si>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</si>
  <si>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</si>
  <si>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</si>
  <si>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</si>
  <si>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</si>
  <si>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</si>
  <si>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</si>
  <si>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</si>
  <si>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</si>
  <si>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</si>
  <si>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</si>
  <si>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</si>
  <si>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</si>
  <si>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</si>
  <si>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</si>
  <si>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</si>
  <si>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</si>
  <si>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</si>
  <si>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</si>
  <si>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</si>
  <si>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</si>
  <si>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</si>
  <si>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</si>
  <si>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</si>
  <si>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</si>
  <si>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</si>
  <si>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</si>
  <si>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</si>
  <si>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</si>
  <si>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</si>
  <si>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</si>
  <si>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</si>
  <si>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</si>
  <si>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</si>
  <si>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</si>
  <si>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</si>
  <si>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</si>
  <si>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</si>
  <si>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</si>
  <si>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</si>
  <si>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</si>
  <si>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</si>
  <si>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</si>
  <si>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</si>
  <si>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</si>
  <si>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</si>
  <si>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</si>
  <si>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</si>
  <si>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</si>
  <si>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</si>
  <si>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</si>
  <si>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</si>
  <si>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</si>
  <si>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</si>
  <si>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</si>
  <si>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</si>
  <si>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</si>
  <si>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</si>
  <si>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</si>
  <si>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</si>
  <si>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</si>
  <si>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</si>
  <si>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</si>
  <si>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</si>
  <si>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</si>
  <si>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</si>
  <si>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</si>
  <si>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</si>
  <si>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</si>
  <si>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</si>
  <si>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</si>
  <si>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</si>
  <si>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</si>
  <si>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</si>
  <si>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</si>
  <si>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</si>
  <si>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</si>
  <si>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</si>
  <si>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</si>
  <si>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</si>
  <si>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</si>
  <si>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</si>
  <si>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</si>
  <si>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</si>
  <si>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</si>
  <si>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</si>
  <si>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</si>
  <si>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</si>
  <si>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</si>
  <si>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</si>
  <si>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</si>
  <si>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</si>
  <si>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</si>
  <si>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</si>
  <si>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</si>
  <si>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</si>
  <si>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</si>
  <si>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</si>
  <si>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</si>
  <si>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</si>
  <si>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</si>
  <si>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</si>
  <si>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</si>
  <si>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</si>
  <si>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</si>
  <si>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</si>
  <si>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</si>
  <si>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</si>
  <si>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</si>
  <si>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</si>
  <si>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</si>
  <si>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</si>
  <si>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</si>
  <si>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</si>
  <si>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</si>
  <si>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</si>
  <si>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</si>
  <si>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</si>
  <si>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</si>
  <si>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</si>
  <si>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</si>
  <si>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</si>
  <si>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</si>
  <si>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</si>
  <si>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</si>
  <si>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</si>
  <si>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</si>
  <si>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</si>
  <si>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</si>
  <si>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</si>
  <si>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</si>
  <si>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</si>
  <si>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</si>
  <si>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</si>
  <si>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</si>
  <si>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</si>
  <si>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</si>
  <si>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</si>
  <si>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</si>
  <si>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</si>
  <si>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</si>
  <si>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</si>
  <si>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</si>
  <si>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</si>
  <si>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</si>
  <si>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</si>
  <si>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</si>
  <si>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</si>
  <si>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</si>
  <si>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</si>
  <si>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</si>
  <si>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</si>
  <si>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</si>
  <si>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</si>
  <si>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</si>
  <si>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</si>
  <si>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</si>
  <si>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</si>
  <si>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</si>
  <si>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</si>
  <si>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</si>
  <si>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</si>
  <si>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</si>
  <si>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</si>
  <si>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</si>
  <si>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</si>
  <si>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</si>
  <si>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</si>
  <si>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</si>
  <si>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</si>
  <si>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</si>
  <si>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</si>
  <si>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</si>
  <si>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</si>
  <si>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</si>
  <si>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</si>
  <si>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</si>
  <si>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</si>
  <si>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</si>
  <si>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</si>
  <si>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</si>
  <si>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</si>
  <si>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</si>
  <si>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</si>
  <si>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</si>
  <si>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</si>
  <si>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</si>
  <si>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</si>
  <si>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</si>
  <si>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</si>
  <si>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</si>
  <si>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</si>
  <si>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</si>
  <si>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</si>
  <si>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</si>
  <si>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</si>
  <si>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</si>
  <si>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</si>
  <si>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</si>
  <si>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</si>
  <si>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</si>
  <si>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</si>
  <si>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</si>
  <si>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</si>
  <si>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</si>
  <si>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</si>
  <si>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</si>
  <si>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</si>
  <si>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</si>
  <si>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</si>
  <si>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</si>
  <si>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</si>
  <si>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</si>
  <si>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</si>
  <si>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</si>
  <si>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</si>
  <si>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</si>
  <si>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</si>
  <si>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</si>
  <si>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</si>
  <si>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</si>
  <si>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</si>
  <si>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</si>
  <si>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</si>
  <si>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</si>
  <si>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</si>
  <si>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</si>
  <si>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</si>
  <si>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</si>
  <si>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</si>
  <si>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</si>
  <si>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</si>
  <si>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</si>
  <si>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</si>
  <si>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</si>
  <si>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</si>
  <si>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</si>
  <si>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</si>
  <si>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</si>
  <si>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</si>
  <si>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</si>
  <si>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</si>
  <si>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</si>
  <si>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</si>
  <si>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</si>
  <si>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</si>
  <si>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</si>
  <si>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</si>
  <si>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</si>
  <si>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</si>
  <si>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</si>
  <si>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</si>
  <si>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</si>
  <si>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</si>
  <si>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</si>
  <si>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</si>
  <si>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</si>
  <si>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</si>
  <si>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</si>
  <si>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</si>
  <si>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</si>
  <si>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</si>
  <si>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</si>
  <si>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</si>
  <si>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</si>
  <si>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</si>
  <si>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</si>
  <si>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</si>
  <si>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</si>
  <si>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</si>
  <si>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</si>
  <si>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</si>
  <si>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</si>
  <si>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</si>
  <si>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</si>
  <si>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</si>
  <si>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</si>
  <si>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</si>
  <si>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</si>
  <si>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</si>
  <si>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</si>
  <si>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</si>
  <si>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</si>
  <si>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</si>
  <si>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</si>
  <si>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</si>
  <si>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</si>
  <si>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</si>
  <si>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</si>
  <si>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</si>
  <si>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</si>
  <si>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</si>
  <si>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</si>
  <si>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</si>
  <si>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</si>
  <si>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</si>
  <si>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</si>
  <si>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</si>
  <si>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</si>
  <si>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</si>
  <si>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</si>
  <si>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</si>
  <si>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</si>
  <si>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</si>
  <si>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</si>
  <si>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</si>
  <si>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</si>
  <si>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</si>
  <si>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</si>
  <si>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</si>
  <si>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</si>
  <si>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</si>
  <si>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</si>
  <si>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</si>
  <si>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</si>
  <si>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</si>
  <si>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</si>
  <si>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</si>
  <si>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</si>
  <si>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</si>
  <si>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</si>
  <si>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</si>
  <si>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</si>
  <si>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</si>
  <si>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</si>
  <si>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</si>
  <si>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</si>
  <si>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</si>
  <si>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</si>
  <si>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</si>
  <si>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</si>
  <si>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</si>
  <si>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</si>
  <si>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</si>
  <si>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</si>
  <si>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</si>
  <si>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</si>
  <si>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</si>
  <si>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</si>
  <si>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</si>
  <si>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</si>
  <si>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</si>
  <si>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</si>
  <si>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</si>
  <si>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</si>
  <si>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</si>
  <si>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</si>
  <si>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</si>
  <si>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</si>
  <si>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</si>
  <si>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</si>
  <si>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</si>
  <si>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</si>
  <si>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</si>
  <si>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</si>
  <si>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</si>
  <si>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</si>
  <si>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</si>
  <si>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</si>
  <si>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</si>
  <si>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</si>
  <si>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</si>
  <si>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</si>
  <si>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</si>
  <si>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</si>
  <si>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</si>
  <si>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</si>
  <si>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</si>
  <si>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</si>
  <si>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</si>
  <si>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</si>
  <si>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</si>
  <si>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</si>
  <si>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</si>
  <si>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</si>
  <si>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</si>
  <si>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</si>
  <si>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</si>
  <si>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</si>
  <si>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</si>
  <si>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</si>
  <si>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</si>
  <si>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</si>
  <si>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</si>
  <si>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</si>
  <si>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</si>
  <si>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</si>
  <si>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</si>
  <si>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</si>
  <si>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</si>
  <si>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</si>
  <si>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</si>
  <si>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</si>
  <si>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</si>
  <si>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</si>
  <si>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</si>
  <si>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</si>
  <si>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</si>
  <si>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</si>
  <si>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</si>
  <si>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</si>
  <si>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</si>
  <si>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</si>
  <si>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</si>
  <si>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</si>
  <si>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</si>
  <si>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</si>
  <si>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</si>
  <si>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</si>
  <si>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</si>
  <si>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</si>
  <si>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</si>
  <si>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</si>
  <si>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</si>
  <si>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</si>
  <si>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</si>
  <si>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</si>
  <si>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</si>
  <si>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</si>
  <si>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</si>
  <si>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</si>
  <si>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</si>
  <si>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</si>
  <si>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</si>
  <si>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</si>
  <si>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</si>
  <si>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</si>
  <si>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</si>
  <si>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</si>
  <si>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</si>
  <si>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</si>
  <si>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</si>
  <si>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</si>
  <si>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</si>
  <si>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</si>
  <si>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</si>
  <si>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</si>
  <si>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</si>
  <si>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</si>
  <si>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</si>
  <si>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</si>
  <si>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</si>
  <si>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</si>
  <si>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</si>
  <si>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</si>
  <si>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</si>
  <si>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</si>
  <si>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</si>
  <si>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</si>
  <si>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</si>
  <si>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</si>
  <si>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</si>
  <si>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</si>
  <si>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</si>
  <si>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</si>
  <si>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</si>
  <si>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</si>
  <si>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</si>
  <si>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</si>
  <si>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</si>
  <si>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</si>
  <si>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</si>
  <si>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</si>
  <si>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</si>
  <si>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</si>
  <si>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</si>
  <si>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</si>
  <si>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</si>
  <si>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</si>
  <si>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</si>
  <si>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</si>
  <si>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</si>
  <si>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</si>
  <si>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</si>
  <si>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</si>
  <si>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</si>
  <si>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</si>
  <si>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</si>
  <si>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</si>
  <si>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</si>
  <si>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</si>
  <si>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</si>
  <si>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</si>
  <si>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</si>
  <si>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</si>
  <si>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</si>
  <si>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</si>
  <si>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</si>
  <si>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</si>
  <si>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</si>
  <si>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</si>
  <si>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</si>
  <si>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</si>
  <si>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</si>
  <si>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</si>
  <si>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</si>
  <si>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</si>
  <si>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</si>
  <si>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</si>
  <si>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</si>
  <si>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</si>
  <si>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</si>
  <si>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</si>
  <si>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</si>
  <si>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</si>
  <si>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</si>
  <si>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</si>
  <si>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</si>
  <si>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</si>
  <si>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</si>
  <si>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</si>
  <si>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</si>
  <si>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</si>
  <si>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</si>
  <si>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</si>
  <si>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</si>
  <si>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</si>
  <si>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</si>
  <si>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</si>
  <si>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</si>
  <si>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</si>
  <si>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</si>
  <si>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</si>
  <si>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</si>
  <si>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</si>
  <si>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</si>
  <si>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</si>
  <si>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</si>
  <si>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</si>
  <si>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</si>
  <si>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</si>
  <si>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</si>
  <si>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</si>
  <si>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</si>
  <si>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</si>
  <si>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</si>
  <si>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</si>
  <si>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</si>
  <si>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</si>
  <si>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</si>
  <si>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</si>
  <si>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</si>
  <si>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</si>
  <si>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</si>
  <si>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</si>
  <si>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</si>
  <si>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</si>
  <si>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</si>
  <si>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</si>
  <si>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</si>
  <si>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</si>
  <si>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</si>
  <si>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</si>
  <si>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</si>
  <si>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</si>
  <si>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</si>
  <si>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</si>
  <si>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</si>
  <si>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</si>
  <si>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</si>
  <si>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</si>
  <si>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</si>
  <si>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</si>
  <si>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</si>
  <si>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</si>
  <si>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</si>
  <si>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</si>
  <si>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</si>
  <si>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</si>
  <si>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</si>
  <si>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</si>
  <si>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</si>
  <si>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</si>
  <si>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</si>
  <si>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</si>
  <si>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</si>
  <si>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</si>
  <si>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</si>
  <si>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</si>
  <si>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</si>
  <si>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</si>
  <si>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</si>
  <si>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</si>
  <si>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</si>
  <si>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</si>
  <si>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</si>
  <si>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</si>
  <si>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</si>
  <si>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</si>
  <si>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</si>
  <si>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</si>
  <si>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</si>
  <si>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</si>
  <si>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</si>
  <si>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</si>
  <si>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</si>
  <si>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</si>
  <si>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</si>
  <si>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</si>
  <si>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</si>
  <si>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</si>
  <si>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</si>
  <si>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</si>
  <si>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</si>
  <si>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</si>
  <si>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</si>
  <si>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</si>
  <si>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</si>
  <si>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</si>
  <si>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</si>
  <si>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</si>
  <si>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</si>
  <si>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</si>
  <si>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</si>
  <si>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</si>
  <si>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</si>
  <si>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</si>
  <si>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</si>
  <si>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</si>
  <si>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</si>
  <si>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</si>
  <si>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</si>
  <si>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</si>
  <si>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</si>
  <si>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</si>
  <si>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</si>
  <si>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</si>
  <si>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</si>
  <si>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</si>
  <si>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</si>
  <si>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</si>
  <si>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</si>
  <si>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</si>
  <si>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</si>
  <si>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</si>
  <si>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</si>
  <si>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</si>
  <si>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</si>
  <si>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</si>
  <si>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</si>
  <si>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</si>
  <si>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</si>
  <si>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</si>
  <si>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</si>
  <si>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</si>
  <si>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</si>
  <si>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</si>
  <si>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</si>
  <si>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</si>
  <si>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</si>
  <si>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</si>
  <si>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</si>
  <si>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</si>
  <si>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</si>
  <si>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</si>
  <si>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</si>
  <si>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</si>
  <si>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</si>
  <si>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</si>
  <si>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</si>
  <si>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</si>
  <si>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</si>
  <si>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</si>
  <si>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</si>
  <si>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</si>
  <si>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</si>
  <si>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</si>
  <si>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</si>
  <si>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</si>
  <si>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</si>
  <si>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</si>
  <si>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</si>
  <si>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</si>
  <si>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</si>
  <si>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</si>
  <si>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</si>
  <si>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</si>
  <si>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</si>
  <si>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</si>
  <si>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</si>
  <si>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</si>
  <si>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</si>
  <si>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</si>
  <si>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</si>
  <si>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</si>
  <si>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</si>
  <si>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</si>
  <si>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</si>
  <si>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</si>
  <si>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</si>
  <si>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</si>
  <si>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</si>
  <si>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</si>
  <si>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</si>
  <si>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</si>
  <si>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</si>
  <si>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</si>
  <si>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</si>
  <si>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</si>
  <si>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</si>
  <si>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</si>
  <si>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</si>
  <si>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</si>
  <si>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</si>
  <si>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</si>
  <si>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</si>
  <si>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</si>
  <si>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</si>
  <si>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</si>
  <si>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</si>
  <si>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</si>
  <si>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</si>
  <si>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</si>
  <si>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</si>
  <si>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</si>
  <si>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</si>
  <si>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</si>
  <si>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</si>
  <si>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</si>
  <si>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</si>
  <si>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</si>
  <si>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</si>
  <si>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</si>
  <si>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</si>
  <si>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</si>
  <si>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</si>
  <si>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</si>
  <si>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</si>
  <si>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</si>
  <si>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</si>
  <si>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</si>
  <si>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</si>
  <si>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</si>
  <si>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</si>
  <si>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</si>
  <si>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</si>
  <si>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</si>
  <si>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</si>
  <si>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</si>
  <si>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</si>
  <si>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</si>
  <si>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</si>
  <si>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</si>
  <si>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</si>
  <si>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</si>
  <si>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</si>
  <si>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</si>
  <si>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</si>
  <si>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</si>
  <si>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</si>
  <si>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</si>
  <si>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</si>
  <si>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</si>
  <si>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</si>
  <si>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</si>
  <si>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</si>
  <si>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</si>
  <si>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</si>
  <si>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</si>
  <si>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</si>
  <si>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</si>
  <si>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</si>
  <si>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</si>
  <si>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</si>
  <si>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</si>
  <si>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</si>
  <si>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</si>
  <si>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</si>
  <si>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</si>
  <si>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</si>
  <si>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</si>
  <si>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</si>
  <si>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</si>
  <si>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</si>
  <si>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</si>
  <si>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</si>
  <si>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</si>
  <si>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</si>
  <si>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</si>
  <si>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</si>
  <si>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</si>
  <si>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</si>
  <si>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</si>
  <si>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</si>
  <si>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</si>
  <si>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</si>
  <si>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</si>
  <si>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</si>
  <si>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</si>
  <si>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</si>
  <si>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</si>
  <si>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</si>
  <si>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</si>
  <si>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</si>
  <si>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</si>
  <si>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</si>
  <si>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</si>
  <si>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</si>
  <si>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</si>
  <si>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</si>
  <si>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</si>
  <si>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</si>
  <si>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</si>
  <si>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</si>
  <si>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</si>
  <si>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</si>
  <si>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</si>
  <si>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</si>
  <si>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</si>
  <si>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</si>
  <si>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</si>
  <si>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</si>
  <si>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</si>
  <si>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</si>
  <si>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</si>
  <si>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</si>
  <si>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</si>
  <si>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</si>
  <si>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</si>
  <si>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</si>
  <si>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</si>
  <si>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</si>
  <si>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</si>
  <si>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</si>
  <si>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</si>
  <si>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</si>
  <si>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</si>
  <si>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</si>
  <si>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</si>
  <si>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</si>
  <si>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</si>
  <si>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</si>
  <si>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</si>
  <si>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</si>
  <si>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</si>
  <si>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</si>
  <si>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</si>
  <si>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</si>
  <si>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</si>
  <si>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</si>
  <si>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</si>
  <si>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</si>
  <si>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</si>
  <si>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</si>
  <si>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</si>
  <si>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</si>
  <si>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</si>
  <si>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</si>
  <si>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</si>
  <si>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</si>
  <si>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</si>
  <si>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</si>
  <si>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</si>
  <si>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</si>
  <si>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</si>
  <si>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</si>
  <si>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</si>
  <si>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</si>
  <si>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</si>
  <si>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</si>
  <si>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</si>
  <si>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</si>
  <si>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</si>
  <si>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</si>
  <si>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</si>
  <si>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</si>
  <si>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</si>
  <si>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</si>
  <si>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</si>
  <si>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</si>
  <si>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</si>
  <si>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</si>
  <si>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</si>
  <si>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</si>
  <si>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</si>
  <si>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</si>
  <si>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</si>
  <si>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</si>
  <si>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</si>
  <si>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</si>
  <si>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</si>
  <si>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</si>
  <si>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</si>
  <si>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</si>
  <si>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</si>
  <si>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</si>
  <si>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</si>
  <si>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</si>
  <si>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</si>
  <si>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</si>
  <si>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</si>
  <si>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</si>
  <si>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</si>
  <si>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</si>
  <si>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</si>
  <si>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</si>
  <si>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</si>
  <si>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</si>
  <si>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</si>
  <si>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</si>
  <si>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</si>
  <si>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</si>
  <si>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</si>
  <si>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</si>
  <si>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</si>
  <si>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</si>
  <si>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</si>
  <si>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</si>
  <si>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</si>
  <si>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</si>
  <si>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</si>
  <si>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</si>
  <si>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</si>
  <si>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</si>
  <si>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</si>
  <si>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</si>
  <si>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</si>
  <si>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</si>
  <si>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</si>
  <si>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</si>
  <si>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</si>
  <si>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</si>
  <si>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</si>
  <si>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</si>
  <si>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</si>
  <si>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</si>
  <si>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</si>
  <si>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</si>
  <si>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</si>
  <si>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</si>
  <si>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</si>
  <si>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</si>
  <si>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</si>
  <si>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</si>
  <si>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</si>
  <si>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</si>
  <si>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</si>
  <si>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</si>
  <si>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</si>
  <si>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</si>
  <si>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</si>
  <si>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</si>
  <si>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</si>
  <si>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</si>
  <si>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</si>
  <si>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</si>
  <si>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</si>
  <si>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</si>
  <si>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</si>
  <si>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</si>
  <si>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</si>
  <si>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</si>
  <si>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</si>
  <si>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</si>
  <si>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</si>
  <si>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</si>
  <si>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</si>
  <si>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</si>
  <si>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</si>
  <si>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</si>
  <si>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</si>
  <si>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</si>
  <si>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</si>
  <si>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</si>
  <si>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</si>
  <si>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</si>
  <si>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</si>
  <si>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</si>
  <si>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</si>
  <si>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</si>
  <si>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</si>
  <si>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</si>
  <si>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</si>
  <si>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</si>
  <si>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</si>
  <si>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</si>
  <si>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</si>
  <si>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</si>
  <si>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</si>
  <si>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</si>
  <si>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</si>
  <si>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</si>
  <si>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</si>
  <si>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</si>
  <si>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</si>
  <si>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</si>
  <si>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</si>
  <si>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</si>
  <si>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</si>
  <si>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</si>
  <si>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</si>
  <si>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</si>
  <si>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</si>
  <si>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</si>
  <si>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</si>
  <si>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</si>
  <si>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</si>
  <si>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</si>
  <si>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</si>
  <si>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</si>
  <si>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</si>
  <si>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</si>
  <si>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</si>
  <si>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</si>
  <si>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</si>
  <si>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</si>
  <si>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</si>
  <si>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</si>
  <si>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</si>
  <si>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</si>
  <si>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</si>
  <si>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</si>
  <si>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</si>
  <si>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</si>
  <si>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</si>
  <si>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</si>
  <si>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</si>
  <si>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</si>
  <si>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</si>
  <si>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</si>
  <si>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</si>
  <si>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</si>
  <si>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</si>
  <si>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</si>
  <si>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</si>
  <si>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</si>
  <si>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</si>
  <si>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</si>
  <si>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</si>
  <si>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</si>
  <si>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</si>
  <si>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</si>
  <si>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</si>
  <si>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</si>
  <si>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</si>
  <si>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</si>
  <si>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</si>
  <si>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</si>
  <si>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</si>
  <si>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</si>
  <si>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</si>
  <si>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</si>
  <si>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</si>
  <si>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</si>
  <si>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</si>
  <si>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</si>
  <si>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</si>
  <si>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</si>
  <si>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</si>
  <si>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</si>
  <si>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</si>
  <si>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</si>
  <si>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</si>
  <si>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</si>
  <si>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</si>
  <si>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</si>
  <si>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</si>
  <si>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</si>
  <si>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</si>
  <si>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</si>
  <si>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</si>
  <si>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</si>
  <si>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</si>
  <si>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</si>
  <si>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</si>
  <si>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</si>
  <si>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</si>
  <si>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</si>
  <si>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</si>
  <si>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</si>
  <si>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</si>
  <si>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</si>
  <si>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</si>
  <si>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</si>
  <si>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</si>
  <si>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</si>
  <si>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</si>
  <si>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</si>
  <si>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</si>
  <si>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</si>
  <si>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</si>
  <si>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</si>
  <si>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</si>
  <si>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</si>
  <si>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</si>
  <si>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</si>
  <si>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</si>
  <si>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</si>
  <si>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</si>
  <si>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</si>
  <si>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</si>
  <si>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</si>
  <si>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</si>
  <si>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</si>
  <si>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</si>
  <si>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</si>
  <si>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</si>
  <si>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</si>
  <si>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</si>
  <si>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</si>
  <si>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</si>
  <si>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</si>
  <si>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</si>
  <si>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</si>
  <si>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</si>
  <si>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</si>
  <si>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</si>
  <si>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</si>
  <si>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</si>
  <si>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</si>
  <si>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</si>
  <si>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</si>
  <si>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</si>
  <si>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</si>
  <si>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</si>
  <si>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</si>
  <si>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</si>
  <si>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</si>
  <si>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</si>
  <si>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</si>
  <si>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</si>
  <si>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</si>
  <si>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</si>
  <si>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</si>
  <si>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</si>
  <si>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</si>
  <si>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</si>
  <si>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</si>
  <si>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</si>
  <si>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</si>
  <si>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</si>
  <si>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</si>
  <si>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</si>
  <si>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</si>
  <si>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</si>
  <si>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</si>
  <si>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</si>
  <si>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</si>
  <si>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</si>
  <si>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</si>
  <si>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</si>
  <si>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</si>
  <si>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</si>
  <si>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</si>
  <si>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</si>
  <si>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</si>
  <si>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</si>
  <si>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</si>
  <si>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</si>
  <si>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</si>
  <si>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</si>
  <si>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</si>
  <si>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</si>
  <si>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</si>
  <si>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</si>
  <si>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</si>
  <si>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</si>
  <si>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</si>
  <si>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</si>
  <si>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</si>
  <si>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</si>
  <si>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</si>
  <si>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</si>
  <si>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</si>
  <si>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</si>
  <si>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</si>
  <si>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</si>
  <si>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</si>
  <si>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</si>
  <si>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</si>
  <si>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</si>
  <si>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</si>
  <si>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</si>
  <si>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</si>
  <si>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</si>
  <si>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</si>
  <si>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</si>
  <si>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</si>
  <si>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</si>
  <si>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</si>
  <si>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</si>
  <si>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</si>
  <si>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</si>
  <si>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</si>
  <si>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</si>
  <si>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</si>
  <si>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</si>
  <si>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</si>
  <si>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</si>
  <si>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</si>
  <si>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</si>
  <si>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</si>
  <si>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</si>
  <si>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</si>
  <si>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</si>
  <si>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</si>
  <si>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</si>
  <si>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</si>
  <si>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</si>
  <si>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</si>
  <si>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</si>
  <si>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</si>
  <si>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</si>
  <si>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</si>
  <si>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</si>
  <si>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</si>
  <si>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</si>
  <si>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</si>
  <si>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</si>
  <si>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</si>
  <si>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</si>
  <si>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</si>
  <si>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</si>
  <si>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</si>
  <si>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</si>
  <si>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</si>
  <si>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</si>
  <si>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</si>
  <si>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</si>
  <si>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</si>
  <si>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</si>
  <si>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</si>
  <si>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</si>
  <si>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</si>
  <si>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</si>
  <si>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</si>
  <si>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</si>
  <si>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</si>
  <si>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</si>
  <si>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</si>
  <si>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</si>
  <si>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</si>
  <si>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</si>
  <si>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</si>
  <si>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</si>
  <si>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</si>
  <si>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</si>
  <si>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</si>
  <si>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</si>
  <si>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</si>
  <si>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</si>
  <si>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</si>
  <si>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</si>
  <si>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</si>
  <si>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</si>
  <si>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</si>
  <si>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</si>
  <si>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</si>
  <si>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</si>
  <si>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</si>
  <si>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</si>
  <si>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</si>
  <si>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</si>
  <si>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</si>
  <si>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</si>
  <si>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</si>
  <si>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</si>
  <si>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</si>
  <si>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</si>
  <si>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</si>
  <si>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</si>
  <si>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</si>
  <si>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</si>
  <si>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</si>
  <si>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</si>
  <si>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</si>
  <si>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</si>
  <si>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</si>
  <si>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</si>
  <si>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</si>
  <si>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</si>
  <si>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</si>
  <si>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</si>
  <si>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</si>
  <si>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</si>
  <si>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</si>
  <si>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</si>
  <si>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</si>
  <si>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</si>
  <si>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</si>
  <si>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</si>
  <si>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</si>
  <si>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</si>
  <si>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</si>
  <si>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</si>
  <si>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</si>
  <si>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</si>
  <si>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</si>
  <si>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</si>
  <si>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</si>
  <si>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</si>
  <si>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</si>
  <si>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</si>
  <si>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</si>
  <si>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</si>
  <si>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</si>
  <si>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</si>
  <si>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</si>
  <si>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</si>
  <si>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</si>
  <si>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</si>
  <si>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</si>
  <si>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</si>
  <si>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</si>
  <si>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</si>
  <si>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</si>
  <si>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</si>
  <si>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</si>
  <si>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</si>
  <si>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</si>
  <si>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</si>
  <si>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</si>
  <si>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</si>
  <si>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</si>
  <si>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</si>
  <si>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</si>
  <si>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</si>
  <si>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</si>
  <si>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</si>
  <si>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</si>
  <si>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</si>
  <si>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</si>
  <si>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</si>
  <si>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</si>
  <si>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</si>
  <si>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</si>
  <si>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</si>
  <si>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</si>
  <si>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</si>
  <si>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</si>
  <si>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</si>
  <si>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</si>
  <si>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</si>
  <si>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</si>
  <si>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</si>
  <si>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</si>
  <si>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</si>
  <si>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</si>
  <si>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</si>
  <si>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</si>
  <si>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</si>
  <si>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</si>
  <si>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</si>
  <si>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</si>
  <si>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</si>
  <si>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</si>
  <si>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</si>
  <si>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</si>
  <si>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</si>
  <si>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</si>
  <si>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</si>
  <si>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</si>
  <si>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</si>
  <si>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</si>
  <si>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</si>
  <si>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</si>
  <si>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</si>
  <si>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</si>
  <si>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</si>
  <si>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</si>
  <si>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</si>
  <si>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</si>
  <si>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</si>
  <si>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</si>
  <si>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</si>
  <si>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</si>
  <si>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</si>
  <si>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</si>
  <si>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</si>
  <si>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</si>
  <si>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</si>
  <si>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</si>
  <si>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</si>
  <si>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</si>
  <si>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</si>
  <si>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</si>
  <si>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</si>
  <si>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</si>
  <si>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</si>
  <si>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</si>
  <si>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</si>
  <si>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</si>
  <si>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</si>
  <si>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</si>
  <si>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</si>
  <si>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</si>
  <si>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</si>
  <si>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</si>
  <si>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</si>
  <si>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</si>
  <si>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</si>
  <si>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</si>
  <si>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</si>
  <si>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</si>
  <si>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</si>
  <si>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</si>
  <si>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</si>
  <si>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</si>
  <si>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</si>
  <si>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</si>
  <si>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</si>
  <si>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</si>
  <si>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</si>
  <si>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</si>
  <si>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</si>
  <si>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</si>
  <si>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</si>
  <si>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</si>
  <si>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</si>
  <si>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</si>
  <si>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</si>
  <si>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</si>
  <si>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</si>
  <si>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</si>
  <si>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</si>
  <si>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</si>
  <si>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</si>
  <si>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</si>
  <si>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</si>
  <si>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</si>
  <si>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</si>
  <si>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</si>
  <si>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</si>
  <si>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</si>
  <si>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</si>
  <si>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</si>
  <si>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</si>
  <si>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</si>
  <si>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</si>
  <si>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</si>
  <si>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</si>
  <si>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</si>
  <si>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</si>
  <si>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</si>
  <si>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</si>
  <si>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</si>
  <si>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</si>
  <si>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</si>
  <si>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</si>
  <si>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</si>
  <si>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</si>
  <si>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</si>
  <si>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</si>
  <si>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</si>
  <si>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</si>
  <si>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</si>
  <si>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</si>
  <si>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</si>
  <si>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</si>
  <si>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</si>
  <si>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</si>
  <si>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</si>
  <si>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</si>
  <si>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</si>
  <si>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</si>
  <si>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</si>
  <si>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</si>
  <si>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</si>
  <si>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</si>
  <si>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</si>
  <si>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</si>
  <si>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</si>
  <si>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</si>
  <si>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</si>
  <si>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</si>
  <si>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</si>
  <si>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</si>
  <si>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</si>
  <si>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</si>
  <si>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</si>
  <si>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</si>
  <si>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</si>
  <si>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</si>
  <si>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</si>
  <si>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</si>
  <si>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</si>
  <si>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</si>
  <si>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</si>
  <si>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</si>
  <si>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</si>
  <si>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</si>
  <si>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</si>
  <si>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</si>
  <si>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</si>
  <si>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</si>
  <si>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</si>
  <si>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</si>
  <si>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</si>
  <si>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</si>
  <si>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</si>
  <si>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</si>
  <si>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</si>
  <si>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</si>
  <si>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</si>
  <si>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</si>
  <si>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</si>
  <si>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</si>
  <si>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</si>
  <si>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</si>
  <si>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</si>
  <si>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</si>
  <si>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</si>
  <si>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</si>
  <si>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</si>
  <si>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</si>
  <si>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</si>
  <si>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</si>
  <si>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</si>
  <si>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</si>
  <si>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</si>
  <si>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</si>
  <si>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</si>
  <si>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</si>
  <si>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</si>
  <si>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</si>
  <si>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</si>
  <si>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</si>
  <si>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</si>
  <si>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</si>
  <si>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</si>
  <si>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</si>
  <si>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</si>
  <si>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</si>
  <si>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</si>
  <si>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</si>
  <si>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</si>
  <si>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</si>
  <si>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</si>
  <si>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</si>
  <si>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</si>
  <si>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</si>
  <si>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</si>
  <si>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</si>
  <si>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</si>
  <si>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</si>
  <si>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</si>
  <si>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</si>
  <si>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</si>
  <si>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</si>
  <si>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</si>
  <si>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</si>
  <si>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</si>
  <si>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</si>
  <si>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</si>
  <si>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</si>
  <si>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</si>
  <si>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</si>
  <si>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</si>
  <si>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</si>
  <si>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</si>
  <si>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</si>
  <si>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</si>
  <si>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</si>
  <si>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</si>
  <si>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</si>
  <si>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</si>
  <si>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</si>
  <si>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</si>
  <si>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</si>
  <si>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</si>
  <si>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</si>
  <si>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</si>
  <si>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</si>
  <si>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</si>
  <si>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</si>
  <si>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</si>
  <si>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</si>
  <si>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</si>
  <si>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</si>
  <si>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</si>
  <si>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</si>
  <si>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</si>
  <si>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</si>
  <si>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</si>
  <si>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</si>
  <si>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</si>
  <si>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</si>
  <si>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</si>
  <si>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</si>
  <si>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</si>
  <si>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</si>
  <si>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</si>
  <si>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</si>
  <si>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</si>
  <si>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</si>
  <si>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</si>
  <si>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</si>
  <si>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</si>
  <si>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</si>
  <si>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</si>
  <si>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</si>
  <si>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</si>
  <si>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</si>
  <si>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</si>
  <si>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</si>
  <si>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</si>
  <si>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</si>
  <si>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</si>
  <si>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</si>
  <si>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</si>
  <si>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</si>
  <si>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</si>
  <si>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</si>
  <si>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</si>
  <si>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</si>
  <si>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</si>
  <si>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</si>
  <si>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</si>
  <si>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</si>
  <si>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</si>
  <si>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</si>
  <si>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</si>
  <si>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</si>
  <si>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</si>
  <si>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</si>
  <si>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</si>
  <si>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</si>
  <si>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</si>
  <si>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</si>
  <si>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</si>
  <si>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</si>
  <si>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</si>
  <si>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</si>
  <si>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</si>
  <si>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</si>
  <si>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</si>
  <si>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</si>
  <si>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</si>
  <si>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</si>
  <si>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</si>
  <si>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</si>
  <si>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</si>
  <si>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</si>
  <si>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</si>
  <si>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</si>
  <si>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</si>
  <si>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</si>
  <si>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</si>
  <si>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</si>
  <si>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</si>
  <si>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</si>
  <si>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</si>
  <si>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</si>
  <si>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</si>
  <si>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</si>
  <si>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</si>
  <si>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</si>
  <si>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</si>
  <si>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</si>
  <si>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</si>
  <si>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</si>
  <si>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</si>
  <si>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</si>
  <si>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</si>
  <si>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</si>
  <si>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</si>
  <si>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</si>
  <si>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</si>
  <si>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</si>
  <si>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</si>
  <si>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</si>
  <si>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</si>
  <si>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</si>
  <si>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</si>
  <si>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</si>
  <si>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</si>
  <si>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</si>
  <si>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</si>
  <si>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</si>
  <si>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</si>
  <si>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</si>
  <si>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</si>
  <si>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</si>
  <si>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</si>
  <si>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</si>
  <si>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</si>
  <si>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</si>
  <si>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</si>
  <si>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</si>
  <si>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</si>
  <si>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</si>
  <si>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</si>
  <si>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</si>
  <si>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</si>
  <si>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</si>
  <si>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</si>
  <si>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</si>
  <si>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</si>
  <si>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</si>
  <si>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</si>
  <si>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</si>
  <si>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</si>
  <si>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</si>
  <si>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</si>
  <si>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</si>
  <si>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</si>
  <si>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</si>
  <si>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</si>
  <si>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</si>
  <si>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</si>
  <si>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</si>
  <si>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</si>
  <si>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</si>
  <si>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</si>
  <si>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</si>
  <si>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</si>
  <si>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</si>
  <si>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</si>
  <si>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</si>
  <si>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</si>
  <si>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</si>
  <si>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</si>
  <si>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</si>
  <si>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</si>
  <si>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</si>
  <si>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</si>
  <si>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</si>
  <si>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</si>
  <si>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</si>
  <si>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</si>
  <si>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</si>
  <si>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</si>
  <si>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</si>
  <si>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</si>
  <si>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</si>
  <si>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</si>
  <si>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</si>
  <si>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</si>
  <si>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</si>
  <si>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</si>
  <si>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</si>
  <si>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</si>
  <si>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</si>
  <si>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</si>
  <si>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</si>
  <si>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</si>
  <si>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</si>
  <si>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</si>
  <si>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</si>
  <si>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</si>
  <si>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</si>
  <si>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</si>
  <si>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</si>
  <si>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</si>
  <si>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</si>
  <si>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</si>
  <si>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</si>
  <si>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</si>
  <si>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</si>
  <si>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</si>
  <si>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</si>
  <si>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</si>
  <si>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</si>
  <si>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</si>
  <si>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</si>
  <si>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</si>
  <si>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</si>
  <si>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</si>
  <si>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</si>
  <si>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</si>
  <si>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</si>
  <si>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</si>
  <si>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</si>
  <si>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</si>
  <si>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</si>
  <si>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</si>
  <si>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</si>
  <si>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</si>
  <si>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</si>
  <si>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</si>
  <si>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</si>
  <si>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</si>
  <si>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</si>
  <si>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</si>
  <si>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</si>
  <si>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</si>
  <si>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</si>
  <si>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</si>
  <si>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</si>
  <si>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</si>
  <si>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</si>
  <si>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</si>
  <si>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</si>
  <si>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</si>
  <si>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</si>
  <si>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</si>
  <si>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</si>
  <si>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</si>
  <si>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</si>
  <si>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</si>
  <si>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</si>
  <si>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</si>
  <si>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</si>
  <si>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</si>
  <si>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</si>
  <si>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</si>
  <si>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</si>
  <si>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</si>
  <si>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</si>
  <si>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</si>
  <si>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</si>
  <si>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</si>
  <si>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</si>
  <si>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</si>
  <si>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</si>
  <si>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</si>
  <si>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</si>
  <si>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</si>
  <si>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</si>
  <si>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</si>
  <si>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</si>
  <si>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</si>
  <si>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</si>
  <si>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</si>
  <si>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</si>
  <si>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</si>
  <si>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</si>
  <si>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</si>
  <si>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</si>
  <si>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</si>
  <si>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</si>
  <si>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</si>
  <si>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</si>
  <si>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</si>
  <si>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</si>
  <si>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</si>
  <si>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</si>
  <si>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</si>
  <si>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</si>
  <si>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</si>
  <si>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</si>
  <si>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</si>
  <si>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</si>
  <si>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</si>
  <si>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</si>
  <si>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</si>
  <si>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</si>
  <si>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</si>
  <si>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</si>
  <si>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</si>
  <si>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</si>
  <si>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</si>
  <si>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</si>
  <si>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</si>
  <si>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</si>
  <si>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</si>
  <si>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</si>
  <si>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</si>
  <si>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</si>
  <si>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</si>
  <si>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</si>
  <si>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</si>
  <si>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</si>
  <si>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</si>
  <si>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</si>
  <si>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</si>
  <si>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</si>
  <si>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</si>
  <si>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</si>
  <si>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</si>
  <si>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</si>
  <si>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</si>
  <si>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</si>
  <si>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</si>
  <si>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</si>
  <si>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</si>
  <si>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</si>
  <si>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</si>
  <si>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</si>
  <si>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</si>
  <si>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</si>
  <si>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</si>
  <si>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</si>
  <si>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</si>
  <si>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</si>
  <si>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</si>
  <si>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</si>
  <si>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</si>
  <si>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</si>
  <si>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</si>
  <si>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</si>
  <si>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</si>
  <si>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</si>
  <si>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</si>
  <si>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</si>
  <si>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</si>
  <si>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</si>
  <si>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</si>
  <si>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</si>
  <si>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</si>
  <si>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</si>
  <si>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</si>
  <si>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</si>
  <si>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</si>
  <si>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</si>
  <si>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</si>
  <si>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</si>
  <si>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</si>
  <si>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</si>
  <si>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</si>
  <si>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</si>
  <si>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</si>
  <si>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</si>
  <si>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</si>
  <si>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</si>
  <si>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</si>
  <si>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</si>
  <si>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</si>
  <si>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</si>
  <si>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</si>
  <si>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</si>
  <si>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</si>
  <si>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</si>
  <si>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</si>
  <si>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</si>
  <si>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</si>
  <si>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</si>
  <si>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</si>
  <si>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</si>
  <si>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</si>
  <si>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</si>
  <si>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</si>
  <si>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</si>
  <si>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</si>
  <si>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</si>
  <si>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</si>
  <si>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</si>
  <si>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</si>
  <si>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</si>
  <si>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</si>
  <si>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</si>
  <si>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</si>
  <si>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</si>
  <si>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</si>
  <si>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</si>
  <si>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</si>
  <si>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</si>
  <si>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</si>
  <si>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</si>
  <si>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</si>
  <si>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</si>
  <si>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</si>
  <si>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</si>
  <si>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</si>
  <si>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</si>
  <si>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</si>
  <si>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</si>
  <si>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</si>
  <si>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</si>
  <si>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</si>
  <si>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</si>
  <si>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</si>
  <si>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</si>
  <si>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</si>
  <si>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</si>
  <si>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</si>
  <si>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</si>
  <si>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</si>
  <si>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</si>
  <si>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</si>
  <si>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</si>
  <si>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</si>
  <si>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</si>
  <si>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</si>
  <si>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</si>
  <si>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</si>
  <si>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</si>
  <si>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</si>
  <si>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</si>
  <si>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</si>
  <si>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</si>
  <si>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</si>
  <si>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</si>
  <si>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</si>
  <si>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</si>
  <si>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</si>
  <si>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</si>
  <si>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</si>
  <si>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</si>
  <si>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</si>
  <si>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</si>
  <si>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</si>
  <si>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</si>
  <si>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</si>
  <si>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</si>
  <si>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</si>
  <si>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</si>
  <si>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</si>
  <si>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</si>
  <si>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</si>
  <si>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</si>
  <si>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</si>
  <si>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</si>
  <si>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</si>
  <si>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</si>
  <si>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</si>
  <si>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</si>
  <si>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</si>
  <si>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</si>
  <si>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</si>
  <si>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</si>
  <si>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</si>
  <si>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</si>
  <si>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</si>
  <si>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</si>
  <si>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</si>
  <si>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</si>
  <si>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</si>
  <si>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</si>
  <si>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</si>
  <si>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</si>
  <si>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</si>
  <si>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</si>
  <si>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</si>
  <si>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</si>
  <si>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</si>
  <si>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</si>
  <si>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</si>
  <si>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</si>
  <si>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</si>
  <si>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</si>
  <si>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</si>
  <si>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</si>
  <si>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</si>
  <si>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</si>
  <si>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</si>
  <si>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</si>
  <si>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</si>
  <si>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</si>
  <si>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</si>
  <si>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</si>
  <si>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</si>
  <si>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</si>
  <si>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</si>
  <si>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</si>
  <si>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</si>
  <si>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</si>
  <si>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</si>
  <si>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</si>
  <si>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</si>
  <si>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</si>
  <si>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</si>
  <si>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</si>
  <si>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</si>
  <si>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</si>
  <si>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</si>
  <si>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</si>
  <si>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</si>
  <si>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</si>
  <si>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</si>
  <si>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</si>
  <si>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</si>
  <si>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</si>
  <si>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</si>
  <si>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</si>
  <si>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</si>
  <si>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</si>
  <si>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</si>
  <si>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</si>
  <si>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</si>
  <si>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</si>
  <si>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</si>
  <si>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</si>
  <si>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</si>
  <si>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</si>
  <si>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</si>
  <si>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</si>
  <si>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</si>
  <si>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</si>
  <si>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</si>
  <si>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</si>
  <si>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</si>
  <si>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</si>
  <si>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</si>
  <si>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</si>
  <si>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</si>
  <si>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</si>
  <si>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</si>
  <si>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</si>
  <si>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</si>
  <si>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</si>
  <si>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</si>
  <si>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</si>
  <si>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</si>
  <si>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</si>
  <si>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</si>
  <si>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</si>
  <si>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</si>
  <si>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</si>
  <si>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</si>
  <si>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</si>
  <si>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</si>
  <si>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</si>
  <si>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</si>
  <si>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</si>
  <si>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</si>
  <si>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</si>
  <si>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</si>
  <si>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</si>
  <si>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</si>
  <si>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</si>
  <si>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</si>
  <si>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</si>
  <si>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</si>
  <si>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</si>
  <si>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</si>
  <si>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</si>
  <si>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</si>
  <si>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</si>
  <si>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</si>
  <si>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</si>
  <si>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</si>
  <si>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</si>
  <si>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</si>
  <si>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</si>
  <si>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</si>
  <si>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</si>
  <si>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</si>
  <si>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</si>
  <si>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</si>
  <si>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</si>
  <si>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</si>
  <si>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</si>
  <si>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</si>
  <si>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</si>
  <si>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</si>
  <si>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</si>
  <si>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</si>
  <si>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</si>
  <si>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</si>
  <si>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</si>
  <si>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</si>
  <si>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</si>
  <si>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</si>
  <si>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</si>
  <si>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</si>
  <si>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</si>
  <si>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</si>
  <si>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</si>
  <si>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</si>
  <si>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</si>
  <si>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</si>
  <si>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</si>
  <si>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</si>
  <si>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</si>
  <si>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</si>
  <si>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</si>
  <si>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</si>
  <si>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</si>
  <si>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</si>
  <si>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</si>
  <si>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</si>
  <si>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</si>
  <si>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</si>
  <si>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</si>
  <si>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</si>
  <si>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</si>
  <si>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</si>
  <si>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</si>
  <si>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</si>
  <si>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</si>
  <si>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</si>
  <si>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</si>
  <si>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</si>
  <si>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</si>
  <si>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</si>
  <si>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</si>
  <si>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</si>
  <si>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</si>
  <si>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</si>
  <si>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</si>
  <si>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</si>
  <si>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</si>
  <si>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</si>
  <si>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</si>
  <si>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</si>
  <si>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</si>
  <si>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</si>
  <si>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</si>
  <si>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</si>
  <si>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</si>
  <si>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</si>
  <si>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</si>
  <si>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</si>
  <si>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</si>
  <si>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</si>
  <si>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</si>
  <si>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</si>
  <si>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</si>
  <si>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</si>
  <si>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</si>
  <si>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</si>
  <si>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</si>
  <si>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</si>
  <si>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</si>
  <si>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</si>
  <si>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</si>
  <si>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</si>
  <si>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</si>
  <si>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</si>
  <si>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</si>
  <si>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</si>
  <si>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</si>
  <si>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</si>
  <si>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</si>
  <si>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</si>
  <si>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</si>
  <si>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</si>
  <si>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</si>
  <si>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</si>
  <si>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</si>
  <si>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</si>
  <si>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</si>
  <si>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</si>
  <si>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</si>
  <si>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</si>
  <si>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</si>
  <si>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</si>
  <si>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</si>
  <si>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</si>
  <si>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</si>
  <si>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</si>
  <si>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</si>
  <si>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</si>
  <si>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</si>
  <si>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</si>
  <si>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</si>
  <si>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</si>
  <si>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</si>
  <si>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</si>
  <si>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</si>
  <si>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</si>
  <si>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</si>
  <si>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</si>
  <si>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</si>
  <si>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</si>
  <si>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</si>
  <si>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</si>
  <si>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</si>
  <si>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</si>
  <si>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</si>
  <si>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</si>
  <si>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</si>
  <si>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</si>
  <si>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</si>
  <si>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</si>
  <si>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</si>
  <si>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</si>
  <si>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</si>
  <si>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</si>
  <si>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</si>
  <si>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</si>
  <si>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</si>
  <si>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</si>
  <si>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</si>
  <si>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</si>
  <si>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</si>
  <si>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</si>
  <si>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</si>
  <si>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</si>
  <si>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</si>
  <si>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</si>
  <si>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</si>
  <si>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</si>
  <si>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</si>
  <si>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</si>
  <si>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</si>
  <si>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</si>
  <si>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</si>
  <si>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</si>
  <si>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</si>
  <si>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</si>
  <si>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</si>
  <si>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</si>
  <si>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</si>
  <si>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</si>
  <si>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</si>
  <si>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</si>
  <si>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</si>
  <si>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</si>
  <si>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</si>
  <si>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</si>
  <si>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</si>
  <si>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</si>
  <si>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</si>
  <si>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</si>
  <si>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</si>
  <si>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</si>
  <si>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</si>
  <si>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</si>
  <si>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</si>
  <si>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</si>
  <si>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</si>
  <si>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</si>
  <si>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</si>
  <si>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</si>
  <si>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</si>
  <si>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</si>
  <si>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</si>
  <si>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</si>
  <si>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</si>
  <si>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</si>
  <si>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</si>
  <si>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</si>
  <si>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</si>
  <si>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</si>
  <si>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</si>
  <si>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</si>
  <si>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</si>
  <si>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</si>
  <si>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</si>
  <si>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</si>
  <si>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</si>
  <si>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</si>
  <si>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</si>
  <si>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</si>
  <si>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</si>
  <si>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</si>
  <si>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</si>
  <si>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</si>
  <si>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</si>
  <si>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</si>
  <si>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</si>
  <si>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</si>
  <si>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</si>
  <si>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</si>
  <si>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</si>
  <si>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</si>
  <si>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</si>
  <si>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</si>
  <si>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</si>
  <si>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</si>
  <si>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</si>
  <si>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</si>
  <si>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</si>
  <si>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</si>
  <si>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</si>
  <si>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</si>
  <si>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</si>
  <si>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</si>
  <si>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</si>
  <si>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</si>
  <si>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</si>
  <si>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</si>
  <si>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</si>
  <si>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</si>
  <si>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</si>
  <si>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</si>
  <si>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</si>
  <si>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</si>
  <si>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</si>
  <si>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</si>
  <si>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</si>
  <si>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</si>
  <si>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</si>
  <si>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</si>
  <si>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</si>
  <si>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</si>
  <si>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</si>
  <si>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</si>
  <si>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</si>
  <si>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</si>
  <si>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</si>
  <si>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</si>
  <si>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</si>
  <si>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</si>
  <si>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</si>
  <si>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</si>
  <si>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</si>
  <si>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</si>
  <si>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</si>
  <si>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</si>
  <si>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</si>
  <si>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</si>
  <si>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</si>
  <si>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</si>
  <si>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</si>
  <si>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</si>
  <si>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</si>
  <si>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</si>
  <si>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</si>
  <si>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</si>
  <si>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</si>
  <si>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</si>
  <si>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</si>
  <si>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</si>
  <si>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</si>
  <si>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</si>
  <si>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</si>
  <si>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</si>
  <si>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</si>
  <si>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</si>
  <si>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</si>
  <si>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</si>
  <si>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</si>
  <si>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</si>
  <si>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</si>
  <si>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</si>
  <si>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</si>
  <si>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</si>
  <si>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</si>
  <si>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</si>
  <si>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</si>
  <si>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</si>
  <si>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</si>
  <si>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</si>
  <si>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</si>
  <si>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</si>
  <si>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</si>
  <si>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</si>
  <si>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</si>
  <si>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</si>
  <si>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</si>
  <si>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</si>
  <si>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</si>
  <si>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</si>
  <si>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</si>
  <si>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</si>
  <si>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</si>
  <si>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</si>
  <si>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</si>
  <si>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</si>
  <si>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</si>
  <si>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</si>
  <si>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</si>
  <si>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</si>
  <si>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</si>
  <si>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</si>
  <si>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</si>
  <si>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</si>
  <si>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</si>
  <si>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</si>
  <si>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</si>
  <si>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</si>
  <si>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</si>
  <si>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</si>
  <si>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</si>
  <si>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</si>
  <si>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</si>
  <si>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</si>
  <si>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</si>
  <si>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</si>
  <si>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</si>
  <si>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</si>
  <si>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</si>
  <si>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</si>
  <si>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</si>
  <si>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</si>
  <si>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</si>
  <si>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</si>
  <si>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</si>
  <si>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</si>
  <si>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</si>
  <si>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</si>
  <si>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</si>
  <si>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</si>
  <si>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</si>
  <si>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</si>
  <si>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</si>
  <si>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</si>
  <si>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</si>
  <si>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</si>
  <si>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</si>
  <si>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</si>
  <si>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</si>
  <si>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</si>
  <si>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</si>
  <si>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</si>
  <si>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</si>
  <si>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</si>
  <si>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</si>
  <si>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</si>
  <si>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</si>
  <si>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</si>
  <si>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</si>
  <si>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</si>
  <si>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</si>
  <si>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</si>
  <si>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</si>
  <si>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</si>
  <si>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</si>
  <si>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</si>
  <si>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</si>
  <si>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</si>
  <si>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</si>
  <si>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</si>
  <si>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</si>
  <si>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</si>
  <si>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</si>
  <si>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</si>
  <si>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</si>
  <si>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</si>
  <si>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</si>
  <si>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</si>
  <si>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</si>
  <si>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</si>
  <si>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</si>
  <si>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</si>
  <si>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</si>
  <si>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</si>
  <si>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</si>
  <si>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</si>
  <si>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</si>
  <si>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</si>
  <si>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</si>
  <si>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</si>
  <si>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</si>
  <si>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</si>
  <si>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</si>
  <si>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</si>
  <si>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</si>
  <si>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</si>
  <si>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</si>
  <si>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</si>
  <si>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</si>
  <si>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</si>
  <si>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</si>
  <si>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</si>
  <si>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</si>
  <si>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</si>
  <si>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</si>
  <si>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</si>
  <si>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</si>
  <si>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</si>
  <si>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</si>
  <si>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</si>
  <si>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</si>
  <si>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</si>
  <si>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</si>
  <si>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</si>
  <si>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</si>
  <si>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</si>
  <si>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</si>
  <si>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</si>
  <si>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</si>
  <si>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</si>
  <si>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</si>
  <si>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</si>
  <si>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</si>
  <si>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</si>
  <si>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</si>
  <si>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</si>
  <si>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</si>
  <si>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</si>
  <si>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</si>
  <si>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</si>
  <si>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</si>
  <si>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</si>
  <si>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</si>
  <si>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</si>
  <si>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</si>
  <si>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</si>
  <si>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</si>
  <si>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</si>
  <si>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</si>
  <si>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</si>
  <si>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</si>
  <si>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</si>
  <si>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</si>
  <si>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</si>
  <si>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</si>
  <si>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</si>
  <si>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</si>
  <si>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</si>
  <si>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</si>
  <si>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</si>
  <si>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</si>
  <si>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</si>
  <si>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</si>
  <si>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</si>
  <si>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</si>
  <si>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</si>
  <si>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</si>
  <si>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</si>
  <si>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</si>
  <si>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</si>
  <si>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</si>
  <si>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</si>
  <si>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</si>
  <si>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</si>
  <si>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</si>
  <si>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</si>
  <si>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</si>
  <si>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</si>
  <si>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</si>
  <si>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</si>
  <si>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</si>
  <si>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</si>
  <si>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</si>
  <si>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</si>
  <si>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</si>
  <si>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</si>
  <si>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</si>
  <si>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</si>
  <si>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</si>
  <si>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</si>
  <si>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</si>
  <si>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</si>
  <si>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</si>
  <si>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</si>
  <si>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</si>
  <si>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</si>
  <si>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</si>
  <si>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</si>
  <si>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</si>
  <si>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</si>
  <si>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</si>
  <si>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</si>
  <si>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</si>
  <si>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</si>
  <si>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</si>
  <si>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</si>
  <si>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</si>
  <si>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</si>
  <si>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</si>
  <si>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</si>
  <si>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</si>
  <si>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</si>
  <si>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</si>
  <si>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</si>
  <si>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</si>
  <si>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</si>
  <si>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</si>
  <si>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</si>
  <si>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</si>
  <si>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</si>
  <si>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</si>
  <si>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</si>
  <si>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</si>
  <si>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</si>
  <si>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</si>
  <si>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</si>
  <si>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</si>
  <si>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</si>
  <si>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</si>
  <si>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</si>
  <si>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</si>
  <si>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</si>
  <si>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</si>
  <si>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</si>
  <si>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</si>
  <si>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</si>
  <si>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</si>
  <si>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</si>
  <si>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</si>
  <si>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</si>
  <si>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</si>
  <si>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</si>
  <si>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</si>
  <si>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</si>
  <si>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</si>
  <si>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</si>
  <si>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</si>
  <si>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</si>
  <si>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</si>
  <si>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</si>
  <si>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</si>
  <si>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</si>
  <si>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</si>
  <si>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</si>
  <si>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</si>
  <si>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</si>
  <si>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</si>
  <si>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</si>
  <si>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</si>
  <si>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</si>
  <si>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</si>
  <si>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</si>
  <si>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</si>
  <si>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</si>
  <si>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</si>
  <si>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</si>
  <si>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</si>
  <si>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</si>
  <si>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</si>
  <si>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</si>
  <si>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</si>
  <si>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</si>
  <si>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</si>
  <si>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</si>
  <si>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</si>
  <si>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</si>
  <si>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</si>
  <si>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</si>
  <si>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</si>
  <si>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</si>
  <si>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</si>
  <si>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</si>
  <si>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</si>
  <si>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</si>
  <si>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</si>
  <si>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</si>
  <si>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</si>
  <si>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</si>
  <si>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</si>
  <si>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</si>
  <si>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</si>
  <si>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</si>
  <si>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</si>
  <si>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</si>
  <si>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</si>
  <si>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</si>
  <si>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</si>
  <si>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</si>
  <si>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</si>
  <si>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</si>
  <si>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</si>
  <si>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</si>
  <si>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</si>
  <si>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</si>
  <si>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</si>
  <si>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</si>
  <si>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</si>
  <si>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</si>
  <si>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</si>
  <si>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</si>
  <si>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</si>
  <si>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</si>
  <si>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</si>
  <si>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</si>
  <si>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</si>
  <si>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</si>
  <si>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</si>
  <si>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</si>
  <si>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</si>
  <si>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</si>
  <si>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</si>
  <si>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</si>
  <si>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</si>
  <si>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</si>
  <si>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</si>
  <si>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</si>
  <si>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</si>
  <si>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</si>
  <si>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</si>
  <si>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</si>
  <si>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</si>
  <si>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</si>
  <si>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</si>
  <si>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</si>
  <si>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</si>
  <si>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</si>
  <si>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</si>
  <si>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</si>
  <si>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</si>
  <si>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</si>
  <si>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</si>
  <si>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</si>
  <si>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</si>
  <si>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</si>
  <si>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</si>
  <si>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</si>
  <si>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</si>
  <si>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</si>
  <si>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</si>
  <si>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</si>
  <si>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</si>
  <si>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</si>
  <si>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</si>
  <si>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</si>
  <si>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</si>
  <si>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</si>
  <si>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</si>
  <si>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</si>
  <si>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</si>
  <si>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</si>
  <si>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</si>
  <si>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</si>
  <si>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</si>
  <si>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</si>
  <si>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</si>
  <si>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</si>
  <si>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</si>
  <si>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</si>
  <si>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</si>
  <si>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</si>
  <si>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</si>
  <si>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</si>
  <si>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</si>
  <si>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</si>
  <si>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</si>
  <si>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</si>
  <si>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</si>
  <si>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</si>
  <si>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</si>
  <si>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</si>
  <si>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</si>
  <si>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</si>
  <si>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</si>
  <si>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</si>
  <si>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</si>
  <si>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</si>
  <si>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</si>
  <si>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</si>
  <si>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</si>
  <si>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</si>
  <si>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</si>
  <si>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</si>
  <si>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</si>
  <si>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</si>
  <si>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</si>
  <si>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</si>
  <si>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</si>
  <si>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</si>
  <si>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</si>
  <si>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</si>
  <si>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</si>
  <si>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</si>
  <si>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</si>
  <si>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</si>
  <si>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</si>
  <si>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</si>
  <si>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</si>
  <si>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</si>
  <si>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</si>
  <si>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</si>
  <si>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</si>
  <si>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</si>
  <si>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</si>
  <si>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</si>
  <si>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</si>
  <si>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</si>
  <si>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</si>
  <si>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</si>
  <si>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</si>
  <si>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</si>
  <si>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</si>
  <si>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</si>
  <si>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</si>
  <si>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</si>
  <si>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</si>
  <si>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</si>
  <si>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</si>
  <si>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</si>
  <si>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</si>
  <si>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</si>
  <si>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</si>
  <si>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</si>
  <si>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</si>
  <si>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</si>
  <si>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</si>
  <si>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</si>
  <si>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</si>
  <si>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</si>
  <si>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</si>
  <si>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</si>
  <si>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</si>
  <si>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</si>
  <si>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</si>
  <si>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</si>
  <si>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</si>
  <si>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</si>
  <si>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</si>
  <si>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</si>
  <si>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</si>
  <si>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</si>
  <si>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</si>
  <si>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</si>
  <si>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</si>
  <si>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</si>
  <si>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</si>
  <si>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</si>
  <si>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</si>
  <si>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</si>
  <si>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</si>
  <si>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</si>
  <si>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</si>
  <si>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</si>
  <si>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</si>
  <si>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</si>
  <si>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</si>
  <si>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</si>
  <si>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</si>
  <si>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</si>
  <si>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</si>
  <si>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</si>
  <si>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</si>
  <si>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</si>
  <si>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</si>
  <si>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</si>
  <si>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</si>
  <si>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</si>
  <si>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</si>
  <si>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</si>
  <si>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</si>
  <si>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</si>
  <si>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</si>
  <si>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</si>
  <si>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</si>
  <si>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</si>
  <si>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</si>
  <si>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</si>
  <si>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</si>
  <si>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</si>
  <si>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</si>
  <si>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</si>
  <si>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</si>
  <si>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</si>
  <si>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</si>
  <si>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</si>
  <si>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</si>
  <si>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</si>
  <si>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</si>
  <si>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</si>
  <si>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</si>
  <si>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</si>
  <si>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</si>
  <si>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</si>
  <si>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</si>
  <si>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</si>
  <si>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</si>
  <si>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</si>
  <si>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</si>
  <si>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</si>
  <si>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</si>
  <si>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</si>
  <si>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</si>
  <si>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</si>
  <si>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</si>
  <si>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</si>
  <si>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</si>
  <si>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</si>
  <si>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</si>
  <si>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</si>
  <si>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</si>
  <si>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</si>
  <si>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</si>
  <si>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</si>
  <si>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</si>
  <si>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</si>
  <si>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</si>
  <si>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</si>
  <si>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</si>
  <si>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</si>
  <si>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</si>
  <si>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</si>
  <si>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</si>
  <si>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</si>
  <si>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</si>
  <si>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</si>
  <si>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</si>
  <si>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</si>
  <si>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</si>
  <si>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</si>
  <si>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</si>
  <si>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</si>
  <si>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</si>
  <si>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</si>
  <si>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</si>
  <si>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</si>
  <si>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</si>
  <si>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</si>
  <si>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</si>
  <si>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</si>
  <si>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</si>
  <si>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</si>
  <si>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</si>
  <si>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</si>
  <si>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</si>
  <si>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</si>
  <si>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</si>
  <si>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</si>
  <si>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</si>
  <si>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</si>
  <si>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</si>
  <si>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</si>
  <si>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</si>
  <si>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</si>
  <si>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</si>
  <si>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</si>
  <si>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</si>
  <si>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</si>
  <si>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</si>
  <si>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</si>
  <si>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</si>
  <si>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</si>
  <si>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</si>
  <si>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</si>
  <si>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</si>
  <si>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</si>
  <si>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</si>
  <si>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</si>
  <si>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</si>
  <si>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</si>
  <si>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</si>
  <si>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</si>
  <si>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</si>
  <si>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</si>
  <si>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</si>
  <si>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</si>
  <si>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</si>
  <si>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</si>
  <si>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</si>
  <si>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</si>
  <si>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</si>
  <si>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</si>
  <si>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</si>
  <si>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</si>
  <si>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</si>
  <si>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</si>
  <si>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</si>
  <si>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</si>
  <si>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</si>
  <si>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</si>
  <si>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</si>
  <si>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</si>
  <si>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</si>
  <si>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</si>
  <si>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</si>
  <si>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</si>
  <si>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</si>
  <si>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</si>
  <si>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</si>
  <si>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</si>
  <si>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</si>
  <si>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</si>
  <si>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</si>
  <si>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</si>
  <si>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</si>
  <si>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</si>
  <si>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</si>
  <si>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</si>
  <si>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</si>
  <si>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</si>
  <si>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</si>
  <si>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</si>
  <si>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</si>
  <si>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</si>
  <si>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</si>
  <si>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</si>
  <si>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</si>
  <si>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</si>
  <si>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</si>
  <si>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</si>
  <si>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</si>
  <si>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</si>
  <si>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</si>
  <si>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</si>
  <si>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</si>
  <si>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</si>
  <si>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</si>
  <si>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</si>
  <si>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</si>
  <si>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</si>
  <si>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</si>
  <si>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</si>
  <si>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</si>
  <si>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</si>
  <si>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</si>
  <si>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</si>
  <si>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</si>
  <si>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</si>
  <si>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</si>
  <si>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</si>
  <si>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</si>
  <si>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</si>
  <si>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</si>
  <si>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</si>
  <si>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</si>
  <si>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</si>
  <si>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</si>
  <si>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</si>
  <si>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</si>
  <si>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</si>
  <si>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</si>
  <si>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</si>
  <si>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</si>
  <si>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</si>
  <si>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</si>
  <si>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</si>
  <si>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</si>
  <si>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</si>
  <si>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</si>
  <si>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</si>
  <si>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</si>
  <si>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</si>
  <si>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</si>
  <si>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</si>
  <si>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</si>
  <si>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</si>
  <si>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</si>
  <si>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</si>
  <si>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</si>
  <si>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</si>
  <si>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</si>
  <si>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</si>
  <si>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</si>
  <si>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</si>
  <si>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</si>
  <si>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</si>
  <si>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</si>
  <si>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</si>
  <si>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</si>
  <si>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</si>
  <si>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</si>
  <si>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</si>
  <si>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</si>
  <si>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</si>
  <si>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</si>
  <si>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</si>
  <si>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</si>
  <si>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</si>
  <si>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</si>
  <si>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</si>
  <si>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</si>
  <si>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</si>
  <si>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</si>
  <si>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</si>
  <si>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</si>
  <si>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</si>
  <si>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</si>
  <si>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</si>
  <si>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</si>
  <si>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</si>
  <si>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</si>
  <si>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</si>
  <si>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</si>
  <si>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</si>
  <si>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</si>
  <si>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</si>
  <si>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</si>
  <si>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</si>
  <si>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</si>
  <si>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</si>
  <si>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</si>
  <si>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</si>
  <si>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</si>
  <si>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</si>
  <si>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</si>
  <si>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</si>
  <si>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</si>
  <si>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</si>
  <si>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</si>
  <si>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</si>
  <si>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</si>
  <si>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</si>
  <si>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</si>
  <si>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</si>
  <si>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</si>
  <si>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</si>
  <si>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</si>
  <si>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</si>
  <si>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</si>
  <si>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</si>
  <si>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</si>
  <si>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</si>
  <si>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</si>
  <si>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</si>
  <si>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</si>
  <si>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</si>
  <si>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</si>
  <si>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</si>
  <si>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</si>
  <si>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</si>
  <si>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</si>
  <si>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</si>
  <si>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</si>
  <si>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</si>
  <si>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</si>
  <si>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</si>
  <si>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</si>
  <si>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</si>
  <si>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</si>
  <si>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</si>
  <si>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</si>
  <si>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</si>
  <si>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</si>
  <si>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</si>
  <si>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</si>
  <si>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</si>
  <si>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</si>
  <si>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</si>
  <si>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</si>
  <si>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</si>
  <si>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</si>
  <si>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</si>
  <si>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</si>
  <si>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</si>
  <si>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</si>
  <si>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</si>
  <si>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</si>
  <si>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</si>
  <si>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</si>
  <si>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</si>
  <si>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</si>
  <si>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</si>
  <si>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</si>
  <si>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</si>
  <si>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</si>
  <si>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</si>
  <si>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</si>
  <si>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</si>
  <si>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</si>
  <si>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</si>
  <si>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</si>
  <si>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</si>
  <si>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</si>
  <si>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</si>
  <si>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</si>
  <si>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</si>
  <si>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</si>
  <si>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</si>
  <si>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</si>
  <si>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</si>
  <si>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</si>
  <si>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</si>
  <si>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</si>
  <si>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</si>
  <si>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</si>
  <si>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</si>
  <si>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</si>
  <si>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</si>
  <si>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</si>
  <si>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</si>
  <si>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</si>
  <si>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</si>
  <si>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</si>
  <si>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</si>
  <si>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</si>
  <si>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</si>
  <si>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</si>
  <si>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</si>
  <si>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</si>
  <si>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</si>
  <si>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</si>
  <si>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</si>
  <si>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</si>
  <si>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</si>
  <si>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</si>
  <si>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</si>
  <si>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</si>
  <si>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</si>
  <si>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</si>
  <si>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</si>
  <si>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</si>
  <si>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</si>
  <si>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</si>
  <si>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</si>
  <si>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</si>
  <si>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</si>
  <si>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</si>
  <si>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</si>
  <si>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</si>
  <si>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</si>
  <si>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</si>
  <si>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</si>
  <si>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</si>
  <si>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</si>
  <si>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</si>
  <si>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</si>
  <si>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</si>
  <si>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</si>
  <si>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</si>
  <si>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</si>
  <si>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</si>
  <si>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</si>
  <si>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</si>
  <si>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</si>
  <si>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</si>
  <si>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</si>
  <si>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</si>
  <si>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</si>
  <si>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</si>
  <si>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</si>
  <si>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</si>
  <si>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</si>
  <si>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</si>
  <si>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</si>
  <si>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</si>
  <si>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</si>
  <si>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</si>
  <si>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</si>
  <si>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</si>
  <si>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</si>
  <si>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</si>
  <si>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</si>
  <si>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</si>
  <si>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</si>
  <si>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</si>
  <si>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</si>
  <si>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</si>
  <si>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</si>
  <si>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</si>
  <si>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</si>
  <si>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</si>
  <si>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</si>
  <si>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</si>
  <si>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</si>
  <si>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</si>
  <si>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</si>
  <si>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</si>
  <si>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</si>
  <si>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</si>
  <si>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</si>
  <si>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</si>
  <si>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</si>
  <si>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</si>
  <si>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</si>
  <si>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</si>
  <si>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</si>
  <si>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</si>
  <si>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</si>
  <si>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</si>
  <si>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</si>
  <si>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</si>
  <si>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</si>
  <si>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</si>
  <si>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</si>
  <si>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</si>
  <si>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</si>
  <si>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</si>
  <si>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</si>
  <si>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</si>
  <si>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</si>
  <si>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</si>
  <si>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</si>
  <si>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</si>
  <si>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</si>
  <si>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</si>
  <si>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</si>
  <si>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</si>
  <si>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</si>
  <si>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</si>
  <si>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</si>
  <si>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</si>
  <si>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</si>
  <si>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</si>
  <si>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</si>
  <si>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</si>
  <si>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</si>
  <si>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</si>
  <si>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</si>
  <si>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</si>
  <si>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</si>
  <si>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</si>
  <si>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</si>
  <si>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</si>
  <si>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</si>
  <si>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</si>
  <si>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</si>
  <si>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</si>
  <si>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</si>
  <si>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</si>
  <si>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</si>
  <si>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</si>
  <si>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</si>
  <si>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</si>
  <si>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</si>
  <si>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</si>
  <si>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</si>
  <si>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</si>
  <si>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</si>
  <si>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</si>
  <si>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</si>
  <si>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</si>
  <si>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</si>
  <si>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</si>
  <si>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</si>
  <si>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</si>
  <si>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</si>
  <si>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</si>
  <si>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</si>
  <si>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</si>
  <si>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</si>
  <si>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</si>
  <si>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</si>
  <si>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</si>
  <si>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</si>
  <si>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</si>
  <si>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</si>
  <si>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</si>
  <si>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</si>
  <si>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</si>
  <si>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</si>
  <si>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</si>
  <si>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</si>
  <si>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</si>
  <si>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</si>
  <si>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</si>
  <si>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</si>
  <si>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</si>
  <si>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</si>
  <si>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</si>
  <si>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</si>
  <si>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</si>
  <si>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</si>
  <si>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</si>
  <si>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</si>
  <si>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</si>
  <si>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</si>
  <si>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</si>
  <si>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</si>
  <si>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</si>
  <si>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</si>
  <si>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</si>
  <si>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</si>
  <si>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</si>
  <si>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</si>
  <si>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</si>
  <si>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</si>
  <si>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</si>
  <si>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</si>
  <si>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</si>
  <si>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</si>
  <si>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</si>
  <si>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</si>
  <si>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</si>
  <si>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</si>
  <si>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</si>
  <si>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</si>
  <si>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</si>
  <si>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</si>
  <si>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</si>
  <si>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</si>
  <si>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</si>
  <si>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</si>
  <si>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</si>
  <si>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</si>
  <si>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</si>
  <si>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</si>
  <si>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</si>
  <si>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</si>
  <si>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</si>
  <si>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</si>
  <si>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</si>
  <si>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</si>
  <si>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</si>
  <si>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</si>
  <si>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</si>
  <si>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</si>
  <si>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</si>
  <si>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</si>
  <si>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</si>
  <si>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</si>
  <si>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</si>
  <si>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</si>
  <si>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</si>
  <si>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</si>
  <si>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</si>
  <si>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</si>
  <si>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</si>
  <si>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</si>
  <si>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</si>
  <si>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</si>
  <si>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</si>
  <si>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</si>
  <si>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</si>
  <si>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</si>
  <si>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</si>
  <si>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</si>
  <si>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</si>
  <si>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</si>
  <si>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</si>
  <si>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</si>
  <si>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</si>
  <si>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</si>
  <si>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</si>
  <si>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</si>
  <si>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</si>
  <si>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</si>
  <si>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</si>
  <si>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</si>
  <si>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</si>
  <si>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</si>
  <si>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</si>
  <si>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</si>
  <si>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</si>
  <si>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</si>
  <si>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</si>
  <si>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</si>
  <si>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</si>
  <si>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</si>
  <si>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</si>
  <si>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</si>
  <si>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</si>
  <si>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</si>
  <si>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</si>
  <si>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</si>
  <si>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</si>
  <si>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</si>
  <si>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</si>
  <si>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</si>
  <si>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</si>
  <si>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</si>
  <si>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</si>
  <si>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</si>
  <si>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</si>
  <si>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</si>
  <si>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</si>
  <si>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</si>
  <si>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</si>
  <si>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</si>
  <si>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</si>
  <si>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</si>
  <si>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</si>
  <si>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</si>
  <si>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</si>
  <si>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</si>
  <si>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</si>
  <si>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</si>
  <si>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</si>
  <si>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</si>
  <si>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</si>
  <si>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</si>
  <si>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</si>
  <si>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</si>
  <si>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</si>
  <si>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</si>
  <si>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</si>
  <si>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</si>
  <si>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</si>
  <si>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</si>
  <si>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</si>
  <si>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</si>
  <si>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</si>
  <si>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</si>
  <si>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</si>
  <si>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</si>
  <si>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</si>
  <si>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</si>
  <si>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</si>
  <si>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</si>
  <si>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</si>
  <si>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</si>
  <si>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</si>
  <si>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</si>
  <si>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</si>
  <si>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</si>
  <si>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</si>
  <si>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</si>
  <si>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</si>
  <si>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</si>
  <si>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</si>
  <si>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</si>
  <si>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</si>
  <si>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</si>
  <si>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</si>
  <si>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</si>
  <si>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</si>
  <si>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</si>
  <si>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</si>
  <si>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</si>
  <si>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</si>
  <si>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</si>
  <si>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</si>
  <si>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</si>
  <si>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</si>
  <si>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</si>
  <si>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</si>
  <si>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</si>
  <si>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</si>
  <si>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</si>
  <si>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</si>
  <si>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</si>
  <si>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</si>
  <si>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</si>
  <si>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</si>
  <si>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</si>
  <si>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</si>
  <si>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</si>
  <si>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</si>
  <si>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</si>
  <si>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</si>
  <si>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</si>
  <si>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</si>
  <si>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</si>
  <si>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</si>
  <si>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</si>
  <si>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</si>
  <si>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</si>
  <si>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</si>
  <si>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</si>
  <si>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</si>
  <si>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</si>
  <si>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</si>
  <si>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</si>
  <si>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</si>
  <si>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</si>
  <si>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</si>
  <si>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</si>
  <si>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</si>
  <si>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</si>
  <si>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</si>
  <si>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</si>
  <si>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</si>
  <si>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</si>
  <si>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</si>
  <si>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</si>
  <si>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</si>
  <si>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</si>
  <si>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</si>
  <si>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</si>
  <si>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</si>
  <si>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</si>
  <si>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</si>
  <si>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</si>
  <si>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</si>
  <si>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</si>
  <si>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</si>
  <si>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</si>
  <si>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</si>
  <si>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</si>
  <si>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</si>
  <si>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</si>
  <si>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</si>
  <si>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</si>
  <si>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</si>
  <si>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</si>
  <si>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</si>
  <si>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</si>
  <si>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</si>
  <si>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</si>
  <si>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</si>
  <si>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</si>
  <si>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</si>
  <si>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</si>
  <si>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</si>
  <si>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</si>
  <si>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</si>
  <si>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</si>
  <si>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</si>
  <si>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</si>
  <si>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</si>
  <si>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</si>
  <si>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</si>
  <si>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</si>
  <si>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</si>
  <si>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</si>
  <si>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</si>
  <si>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</si>
  <si>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</si>
  <si>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</si>
  <si>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</si>
  <si>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</si>
  <si>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</si>
  <si>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</si>
  <si>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</si>
  <si>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</si>
  <si>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</si>
  <si>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</si>
  <si>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</si>
  <si>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</si>
  <si>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</si>
  <si>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</si>
  <si>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</si>
  <si>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</si>
  <si>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</si>
  <si>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</si>
  <si>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</si>
  <si>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</si>
  <si>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</si>
  <si>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</si>
  <si>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</si>
  <si>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</si>
  <si>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</si>
  <si>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</si>
  <si>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</si>
  <si>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</si>
  <si>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</si>
  <si>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</si>
  <si>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</si>
  <si>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</si>
  <si>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</si>
  <si>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</si>
  <si>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</si>
  <si>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</si>
  <si>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</si>
  <si>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</si>
  <si>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</si>
  <si>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</si>
  <si>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</si>
  <si>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</si>
  <si>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</si>
  <si>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</si>
  <si>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</si>
  <si>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</si>
  <si>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</si>
  <si>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</si>
  <si>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</si>
  <si>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</si>
  <si>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</si>
  <si>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</si>
  <si>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</si>
  <si>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</si>
  <si>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</si>
  <si>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</si>
  <si>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</si>
  <si>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</si>
  <si>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</si>
  <si>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</si>
  <si>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</si>
  <si>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</si>
  <si>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</si>
  <si>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</si>
  <si>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</si>
  <si>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</si>
  <si>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</si>
  <si>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</si>
  <si>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</si>
  <si>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</si>
  <si>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</si>
  <si>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</si>
  <si>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</si>
  <si>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</si>
  <si>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</si>
  <si>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</si>
  <si>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</si>
  <si>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</si>
  <si>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</si>
  <si>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</si>
  <si>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</si>
  <si>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</si>
  <si>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</si>
  <si>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</si>
  <si>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</si>
  <si>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</si>
  <si>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</si>
  <si>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</si>
  <si>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</si>
  <si>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</si>
  <si>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</si>
  <si>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</si>
  <si>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</si>
  <si>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</si>
  <si>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</si>
  <si>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</si>
  <si>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</si>
  <si>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</si>
  <si>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</si>
  <si>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</si>
  <si>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</si>
  <si>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</si>
  <si>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</si>
  <si>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</si>
  <si>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</si>
  <si>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</si>
  <si>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</si>
  <si>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</si>
  <si>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</si>
  <si>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</si>
  <si>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</si>
  <si>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</si>
  <si>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</si>
  <si>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</si>
  <si>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</si>
  <si>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</si>
  <si>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</si>
  <si>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</si>
  <si>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</si>
  <si>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</si>
  <si>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</si>
  <si>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</si>
  <si>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</si>
  <si>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</si>
  <si>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</si>
  <si>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</si>
  <si>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</si>
  <si>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</si>
  <si>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</si>
  <si>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</si>
  <si>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</si>
  <si>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</si>
  <si>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</si>
  <si>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</si>
  <si>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</si>
  <si>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</si>
  <si>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</si>
  <si>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</si>
  <si>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</si>
  <si>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</si>
  <si>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</si>
  <si>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</si>
  <si>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</si>
  <si>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</si>
  <si>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</si>
  <si>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</si>
  <si>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</si>
  <si>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</si>
  <si>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</si>
  <si>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</si>
  <si>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</si>
  <si>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</si>
  <si>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</si>
  <si>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</si>
  <si>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</si>
  <si>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</si>
  <si>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</si>
  <si>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</si>
  <si>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</si>
  <si>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</si>
  <si>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</si>
  <si>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</si>
  <si>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</si>
  <si>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</si>
  <si>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</si>
  <si>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</si>
  <si>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</si>
  <si>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</si>
  <si>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</si>
  <si>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</si>
  <si>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</si>
  <si>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</si>
  <si>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</si>
  <si>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</si>
  <si>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</si>
  <si>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</si>
  <si>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</si>
  <si>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</si>
  <si>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</si>
  <si>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</si>
  <si>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</si>
  <si>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</si>
  <si>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</si>
  <si>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</si>
  <si>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</si>
  <si>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</si>
  <si>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</si>
  <si>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</si>
  <si>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</si>
  <si>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</si>
  <si>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</si>
  <si>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</si>
  <si>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</si>
  <si>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</si>
  <si>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</si>
  <si>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</si>
  <si>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</si>
  <si>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</si>
  <si>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</si>
  <si>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</si>
  <si>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</si>
  <si>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</si>
  <si>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</si>
  <si>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</si>
  <si>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</si>
  <si>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</si>
  <si>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</si>
  <si>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</si>
  <si>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</si>
  <si>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</si>
  <si>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</si>
  <si>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</si>
  <si>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</si>
  <si>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</si>
  <si>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</si>
  <si>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</si>
  <si>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</si>
  <si>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</si>
  <si>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</si>
  <si>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</si>
  <si>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</si>
  <si>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</si>
  <si>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</si>
  <si>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</si>
  <si>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</si>
  <si>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</si>
  <si>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</si>
  <si>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</si>
  <si>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</si>
  <si>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</si>
  <si>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</si>
  <si>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</si>
  <si>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</si>
  <si>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</si>
  <si>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</si>
  <si>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</si>
  <si>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</si>
  <si>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</si>
  <si>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</si>
  <si>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</si>
  <si>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</si>
  <si>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</si>
  <si>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</si>
  <si>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</si>
  <si>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</si>
  <si>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</si>
  <si>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</si>
  <si>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</si>
  <si>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</si>
  <si>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</si>
  <si>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</si>
  <si>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</si>
  <si>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</si>
  <si>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</si>
  <si>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</si>
  <si>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</si>
  <si>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</si>
  <si>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</si>
  <si>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</si>
  <si>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</si>
  <si>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</si>
  <si>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</si>
  <si>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</si>
  <si>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</si>
  <si>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</si>
  <si>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</si>
  <si>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</si>
  <si>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</si>
  <si>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</si>
  <si>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</si>
  <si>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</si>
  <si>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</si>
  <si>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</si>
  <si>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</si>
  <si>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</si>
  <si>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</si>
  <si>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</si>
  <si>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</si>
  <si>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</si>
  <si>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</si>
  <si>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</si>
  <si>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</si>
  <si>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</si>
  <si>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</si>
  <si>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</si>
  <si>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</si>
  <si>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</si>
  <si>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</si>
  <si>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</si>
  <si>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</si>
  <si>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</si>
  <si>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</si>
  <si>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</si>
  <si>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</si>
  <si>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</si>
  <si>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</si>
  <si>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</si>
  <si>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</si>
  <si>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</si>
  <si>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</si>
  <si>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</si>
  <si>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</si>
  <si>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</si>
  <si>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</si>
  <si>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</si>
  <si>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</si>
  <si>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</si>
  <si>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</si>
  <si>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</si>
  <si>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</si>
  <si>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</si>
  <si>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</si>
  <si>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</si>
  <si>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</si>
  <si>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</si>
  <si>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</si>
  <si>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</si>
  <si>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</si>
  <si>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</si>
  <si>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</si>
  <si>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</si>
  <si>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</si>
  <si>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</si>
  <si>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</si>
  <si>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</si>
  <si>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</si>
  <si>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</si>
  <si>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</si>
  <si>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</si>
  <si>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</si>
  <si>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</si>
  <si>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</si>
  <si>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</si>
  <si>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</si>
  <si>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</si>
  <si>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</si>
  <si>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</si>
  <si>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</si>
  <si>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</si>
  <si>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</si>
  <si>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</si>
  <si>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</si>
  <si>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</si>
  <si>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</si>
  <si>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</si>
  <si>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</si>
  <si>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</si>
  <si>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</si>
  <si>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</si>
  <si>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</si>
  <si>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</si>
  <si>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</si>
  <si>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</si>
  <si>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</si>
  <si>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</si>
  <si>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</si>
  <si>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</si>
  <si>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</si>
  <si>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</si>
  <si>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</si>
  <si>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</si>
  <si>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</si>
  <si>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</si>
  <si>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</si>
  <si>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</si>
  <si>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</si>
  <si>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</si>
  <si>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</si>
  <si>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</si>
  <si>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</si>
  <si>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</si>
  <si>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</si>
  <si>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</si>
  <si>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</si>
  <si>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</si>
  <si>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</si>
  <si>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</si>
  <si>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</si>
  <si>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</si>
  <si>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</si>
  <si>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</si>
  <si>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</si>
  <si>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</si>
  <si>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</si>
  <si>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</si>
  <si>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</si>
  <si>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</si>
  <si>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</si>
  <si>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</si>
  <si>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</si>
  <si>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</si>
  <si>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</si>
  <si>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</si>
  <si>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</si>
  <si>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</si>
  <si>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</si>
  <si>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</si>
  <si>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</si>
  <si>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</si>
  <si>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</si>
  <si>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</si>
  <si>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</si>
  <si>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</si>
  <si>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</si>
  <si>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</si>
  <si>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</si>
  <si>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</si>
  <si>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</si>
  <si>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</si>
  <si>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</si>
  <si>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</si>
  <si>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</si>
  <si>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</si>
  <si>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</si>
  <si>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</si>
  <si>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</si>
  <si>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</si>
  <si>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</si>
  <si>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</si>
  <si>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</si>
  <si>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</si>
  <si>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</si>
  <si>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</si>
  <si>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</si>
  <si>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</si>
  <si>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</si>
  <si>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</si>
  <si>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</si>
  <si>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</si>
  <si>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</si>
  <si>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</si>
  <si>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</si>
  <si>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</si>
  <si>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</si>
  <si>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</si>
  <si>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</si>
  <si>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</si>
  <si>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</si>
  <si>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</si>
  <si>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</si>
  <si>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</si>
  <si>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</si>
  <si>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</si>
  <si>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</si>
  <si>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</si>
  <si>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</si>
  <si>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</si>
  <si>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</si>
  <si>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</si>
  <si>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</si>
  <si>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</si>
  <si>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</si>
  <si>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</si>
  <si>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</si>
  <si>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</si>
  <si>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</si>
  <si>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</si>
  <si>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</si>
  <si>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</si>
  <si>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</si>
  <si>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</si>
  <si>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</si>
  <si>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</si>
  <si>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</si>
  <si>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</si>
  <si>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</si>
  <si>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</si>
  <si>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</si>
  <si>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</si>
  <si>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</si>
  <si>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</si>
  <si>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</si>
  <si>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</si>
  <si>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</si>
  <si>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</si>
  <si>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</si>
  <si>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</si>
  <si>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</si>
  <si>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</si>
  <si>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</si>
  <si>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</si>
  <si>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</si>
  <si>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</si>
  <si>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</si>
  <si>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</si>
  <si>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</si>
  <si>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</si>
  <si>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</si>
  <si>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</si>
  <si>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</si>
  <si>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</si>
  <si>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</si>
  <si>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</si>
  <si>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</si>
  <si>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</si>
  <si>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</si>
  <si>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</si>
  <si>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</si>
  <si>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</si>
  <si>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</si>
  <si>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</si>
  <si>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</si>
  <si>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</si>
  <si>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</si>
  <si>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</si>
  <si>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</si>
  <si>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</si>
  <si>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</si>
  <si>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</si>
  <si>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</si>
  <si>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</si>
  <si>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</si>
  <si>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</si>
  <si>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</si>
  <si>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</si>
  <si>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</si>
  <si>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</si>
  <si>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</si>
  <si>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</si>
  <si>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</si>
  <si>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</si>
  <si>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</si>
  <si>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</si>
  <si>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</si>
  <si>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</si>
  <si>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</si>
  <si>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</si>
  <si>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</si>
  <si>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</si>
  <si>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</si>
  <si>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</si>
  <si>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</si>
  <si>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</si>
  <si>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</si>
  <si>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</si>
  <si>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</si>
  <si>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</si>
  <si>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</si>
  <si>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</si>
  <si>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</si>
  <si>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</si>
  <si>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</si>
  <si>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</si>
  <si>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</si>
  <si>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</si>
  <si>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</si>
  <si>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</si>
  <si>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</si>
  <si>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</si>
  <si>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</si>
  <si>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</si>
  <si>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</si>
  <si>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</si>
  <si>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</si>
  <si>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</si>
  <si>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</si>
  <si>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</si>
  <si>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</si>
  <si>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</si>
  <si>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</si>
  <si>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</si>
  <si>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</si>
  <si>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</si>
  <si>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</si>
  <si>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</si>
  <si>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</si>
  <si>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</si>
  <si>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</si>
  <si>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</si>
  <si>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</si>
  <si>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</si>
  <si>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</si>
  <si>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</si>
  <si>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</si>
  <si>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</si>
  <si>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</si>
  <si>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</si>
  <si>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</si>
  <si>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</si>
  <si>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</si>
  <si>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</si>
  <si>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</si>
  <si>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</si>
  <si>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</si>
  <si>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</si>
  <si>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</si>
  <si>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</si>
  <si>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</si>
  <si>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</si>
  <si>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</si>
  <si>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</si>
  <si>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</si>
  <si>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</si>
  <si>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</si>
  <si>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</si>
  <si>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</si>
  <si>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</si>
  <si>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</si>
  <si>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</si>
  <si>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</si>
  <si>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</si>
  <si>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</si>
  <si>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</si>
  <si>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</si>
  <si>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</si>
  <si>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</si>
  <si>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</si>
  <si>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</si>
  <si>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</si>
  <si>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</si>
  <si>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</si>
  <si>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</si>
  <si>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</si>
  <si>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</si>
  <si>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</si>
  <si>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</si>
  <si>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</si>
  <si>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</si>
  <si>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</si>
  <si>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</si>
  <si>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</si>
  <si>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</si>
  <si>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</si>
  <si>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</si>
  <si>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</si>
  <si>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</si>
  <si>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</si>
  <si>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</si>
  <si>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</si>
  <si>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</si>
  <si>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</si>
  <si>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</si>
  <si>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</si>
  <si>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</si>
  <si>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</si>
  <si>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</si>
  <si>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</si>
  <si>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</si>
  <si>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</si>
  <si>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</si>
  <si>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</si>
  <si>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</si>
  <si>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</si>
  <si>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</si>
  <si>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</si>
  <si>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</si>
  <si>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</si>
  <si>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</si>
  <si>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</si>
  <si>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</si>
  <si>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</si>
  <si>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</si>
  <si>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</si>
  <si>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</si>
  <si>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</si>
  <si>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</si>
  <si>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</si>
  <si>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</si>
  <si>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</si>
  <si>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</si>
  <si>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</si>
  <si>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</si>
  <si>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</si>
  <si>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</si>
  <si>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</si>
  <si>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</si>
  <si>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</si>
  <si>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</si>
  <si>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</si>
  <si>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</si>
  <si>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</si>
  <si>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</si>
  <si>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</si>
  <si>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</si>
  <si>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</si>
  <si>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</si>
  <si>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</si>
  <si>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</si>
  <si>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</si>
  <si>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</si>
  <si>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</si>
  <si>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</si>
  <si>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</si>
  <si>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</si>
  <si>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</si>
  <si>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</si>
  <si>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</si>
  <si>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</si>
  <si>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</si>
  <si>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</si>
  <si>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</si>
  <si>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</si>
  <si>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</si>
  <si>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</si>
  <si>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</si>
  <si>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</si>
  <si>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</si>
  <si>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</si>
  <si>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</si>
  <si>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</si>
  <si>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</si>
  <si>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</si>
  <si>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</si>
  <si>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</si>
  <si>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</si>
  <si>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</si>
  <si>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</si>
  <si>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</si>
  <si>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</si>
  <si>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</si>
  <si>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</si>
  <si>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</si>
  <si>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</si>
  <si>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</si>
  <si>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</si>
  <si>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</si>
  <si>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</si>
  <si>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</si>
  <si>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</si>
  <si>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</si>
  <si>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</si>
  <si>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</si>
  <si>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</si>
  <si>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</si>
  <si>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</si>
  <si>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</si>
  <si>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</si>
  <si>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</si>
  <si>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</si>
  <si>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</si>
  <si>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</si>
  <si>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</si>
  <si>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</si>
  <si>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</si>
  <si>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</si>
  <si>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</si>
  <si>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</si>
  <si>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</si>
  <si>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</si>
  <si>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</si>
  <si>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</si>
  <si>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</si>
  <si>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</si>
  <si>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</si>
  <si>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</si>
  <si>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</si>
  <si>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</si>
  <si>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</si>
  <si>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</si>
  <si>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</si>
  <si>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</si>
  <si>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</si>
  <si>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</si>
  <si>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</si>
  <si>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</si>
  <si>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</si>
  <si>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</si>
  <si>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</si>
  <si>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</si>
  <si>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</si>
  <si>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</si>
  <si>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</si>
  <si>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</si>
  <si>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</si>
  <si>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</si>
  <si>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</si>
  <si>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</si>
  <si>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</si>
  <si>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</si>
  <si>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</si>
  <si>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</si>
  <si>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</si>
  <si>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</si>
  <si>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</si>
  <si>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</si>
  <si>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</si>
  <si>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</si>
  <si>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</si>
  <si>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</si>
  <si>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</si>
  <si>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</si>
  <si>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</si>
  <si>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</si>
  <si>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</si>
  <si>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</si>
  <si>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</si>
  <si>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</si>
  <si>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</si>
  <si>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</si>
  <si>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</si>
  <si>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</si>
  <si>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</si>
  <si>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</si>
  <si>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</si>
  <si>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</si>
  <si>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</si>
  <si>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</si>
  <si>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</si>
  <si>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</si>
  <si>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</si>
  <si>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</si>
  <si>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</si>
  <si>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</si>
  <si>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</si>
  <si>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</si>
  <si>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</si>
  <si>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</si>
  <si>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</si>
  <si>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</si>
  <si>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</si>
  <si>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</si>
  <si>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</si>
  <si>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</si>
  <si>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</si>
  <si>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</si>
  <si>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</si>
  <si>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</si>
  <si>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</si>
  <si>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</si>
  <si>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</si>
  <si>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</si>
  <si>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</si>
  <si>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</si>
  <si>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</si>
  <si>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</si>
  <si>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</si>
  <si>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</si>
  <si>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</si>
  <si>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</si>
  <si>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</si>
  <si>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</si>
  <si>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</si>
  <si>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</si>
  <si>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</si>
  <si>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</si>
  <si>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</si>
  <si>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</si>
  <si>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</si>
  <si>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</si>
  <si>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</si>
  <si>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</si>
  <si>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</si>
  <si>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</si>
  <si>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</si>
  <si>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</si>
  <si>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</si>
  <si>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</si>
  <si>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</si>
  <si>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</si>
  <si>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</si>
  <si>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</si>
  <si>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</si>
  <si>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</si>
  <si>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</si>
  <si>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</si>
  <si>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</si>
  <si>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</si>
  <si>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</si>
  <si>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</si>
  <si>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</si>
  <si>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</si>
  <si>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</si>
  <si>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</si>
  <si>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</si>
  <si>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</si>
  <si>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</si>
  <si>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</si>
  <si>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</si>
  <si>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</si>
  <si>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</si>
  <si>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</si>
  <si>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</si>
  <si>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</si>
  <si>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</si>
  <si>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</si>
  <si>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</si>
  <si>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</si>
  <si>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</si>
  <si>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</si>
  <si>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</si>
  <si>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</si>
  <si>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</si>
  <si>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</si>
  <si>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</si>
  <si>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</si>
  <si>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</si>
  <si>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</si>
  <si>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</si>
  <si>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</si>
  <si>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</si>
  <si>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</si>
  <si>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</si>
  <si>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</si>
  <si>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</si>
  <si>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</si>
  <si>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</si>
  <si>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</si>
  <si>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</si>
  <si>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</si>
  <si>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</si>
  <si>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</si>
  <si>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</si>
  <si>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</si>
  <si>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</si>
  <si>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</si>
  <si>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</si>
  <si>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</si>
  <si>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</si>
  <si>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</si>
  <si>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</si>
  <si>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</si>
  <si>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</si>
  <si>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</si>
  <si>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</si>
  <si>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</si>
  <si>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</si>
  <si>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</si>
  <si>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</si>
  <si>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</si>
  <si>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</si>
  <si>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</si>
  <si>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</si>
  <si>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</si>
  <si>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</si>
  <si>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</si>
  <si>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</si>
  <si>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</si>
  <si>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</si>
  <si>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</si>
  <si>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</si>
  <si>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</si>
  <si>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</si>
  <si>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</si>
  <si>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</si>
  <si>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</si>
  <si>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</si>
  <si>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</si>
  <si>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</si>
  <si>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</si>
  <si>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</si>
  <si>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</si>
  <si>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</si>
  <si>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</si>
  <si>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</si>
  <si>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</si>
  <si>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</si>
  <si>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</si>
  <si>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</si>
  <si>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</si>
  <si>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</si>
  <si>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</si>
  <si>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</si>
  <si>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</si>
  <si>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</si>
  <si>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</si>
  <si>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</si>
  <si>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</si>
  <si>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</si>
  <si>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</si>
  <si>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</si>
  <si>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</si>
  <si>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</si>
  <si>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</si>
  <si>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</si>
  <si>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</si>
  <si>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</si>
  <si>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</si>
  <si>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</si>
  <si>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</si>
  <si>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</si>
  <si>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</si>
  <si>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</si>
  <si>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</si>
  <si>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</si>
  <si>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</si>
  <si>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</si>
  <si>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</si>
  <si>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</si>
  <si>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</si>
  <si>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</si>
  <si>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</si>
  <si>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</si>
  <si>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</si>
  <si>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</si>
  <si>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</si>
  <si>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</si>
  <si>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</si>
  <si>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</si>
  <si>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</si>
  <si>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</si>
  <si>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</si>
  <si>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</si>
  <si>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</si>
  <si>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</si>
  <si>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</si>
  <si>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</si>
  <si>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</si>
  <si>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</si>
  <si>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</si>
  <si>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</si>
  <si>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</si>
  <si>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</si>
  <si>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</si>
  <si>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</si>
  <si>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</si>
  <si>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</si>
  <si>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</si>
  <si>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</si>
  <si>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</si>
  <si>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</si>
  <si>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</si>
  <si>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</si>
  <si>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</si>
  <si>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</si>
  <si>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</si>
  <si>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</si>
  <si>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</si>
  <si>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</si>
  <si>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</si>
  <si>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</si>
  <si>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</si>
  <si>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</si>
  <si>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</si>
  <si>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</si>
  <si>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</si>
  <si>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</si>
  <si>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</si>
  <si>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</si>
  <si>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</si>
  <si>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</si>
  <si>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</si>
  <si>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</si>
  <si>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</si>
  <si>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</si>
  <si>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</si>
  <si>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</si>
  <si>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</si>
  <si>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</si>
  <si>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</si>
  <si>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</si>
  <si>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</si>
  <si>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</si>
  <si>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</si>
  <si>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</si>
  <si>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</si>
  <si>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</si>
  <si>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</si>
  <si>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</si>
  <si>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</si>
  <si>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</si>
  <si>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</si>
  <si>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</si>
  <si>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</si>
  <si>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</si>
  <si>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</si>
  <si>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</si>
  <si>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</si>
  <si>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</si>
  <si>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</si>
  <si>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</si>
  <si>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</si>
  <si>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</si>
  <si>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</si>
  <si>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</si>
  <si>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</si>
  <si>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</si>
  <si>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</si>
  <si>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</si>
  <si>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</si>
  <si>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</si>
  <si>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</si>
  <si>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</si>
  <si>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</si>
  <si>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</si>
  <si>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</si>
  <si>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</si>
  <si>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</si>
  <si>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</si>
  <si>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</si>
  <si>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</si>
  <si>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</si>
  <si>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</si>
  <si>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</si>
  <si>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</si>
  <si>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</si>
  <si>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</si>
  <si>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</si>
  <si>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</si>
  <si>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</si>
  <si>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</si>
  <si>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</si>
  <si>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</si>
  <si>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</si>
  <si>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</si>
  <si>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</si>
  <si>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</si>
  <si>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</si>
  <si>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</si>
  <si>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</si>
  <si>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</si>
  <si>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</si>
  <si>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</si>
  <si>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</si>
  <si>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</si>
  <si>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</si>
  <si>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</si>
  <si>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</si>
  <si>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</si>
  <si>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</si>
  <si>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</si>
  <si>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</si>
  <si>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</si>
  <si>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</si>
  <si>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</si>
  <si>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</si>
  <si>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</si>
  <si>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</si>
  <si>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</si>
  <si>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</si>
  <si>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</si>
  <si>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</si>
  <si>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</si>
  <si>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</si>
  <si>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</si>
  <si>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</si>
  <si>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</si>
  <si>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</si>
  <si>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</si>
  <si>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</si>
  <si>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</si>
  <si>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</si>
  <si>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</si>
  <si>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</si>
  <si>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</si>
  <si>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</si>
  <si>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</si>
  <si>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</si>
  <si>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</si>
  <si>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</si>
  <si>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</si>
  <si>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</si>
  <si>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</si>
  <si>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</si>
  <si>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</si>
  <si>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</si>
  <si>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</si>
  <si>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</si>
  <si>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</si>
  <si>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</si>
  <si>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</si>
  <si>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</si>
  <si>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</si>
  <si>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</si>
  <si>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</si>
  <si>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</si>
  <si>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</si>
  <si>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</si>
  <si>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</si>
  <si>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</si>
  <si>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</si>
  <si>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</si>
  <si>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</si>
  <si>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</si>
  <si>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</si>
  <si>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</si>
  <si>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</si>
  <si>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</si>
  <si>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</si>
  <si>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</si>
  <si>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</si>
  <si>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</si>
  <si>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</si>
  <si>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</si>
  <si>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</si>
  <si>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</si>
  <si>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</si>
  <si>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</si>
  <si>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</si>
  <si>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</si>
  <si>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</si>
  <si>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</si>
  <si>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</si>
  <si>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</si>
  <si>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</si>
  <si>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</si>
  <si>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</si>
  <si>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</si>
  <si>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</si>
  <si>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</si>
  <si>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</si>
  <si>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</si>
  <si>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</si>
  <si>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</si>
  <si>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</si>
  <si>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</si>
  <si>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</si>
  <si>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</si>
  <si>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</si>
  <si>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</si>
  <si>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</si>
  <si>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</si>
  <si>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</si>
  <si>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</si>
  <si>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</si>
  <si>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</si>
  <si>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</si>
  <si>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</si>
  <si>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</si>
  <si>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</si>
  <si>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</si>
  <si>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</si>
  <si>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</si>
  <si>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</si>
  <si>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</si>
  <si>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</si>
  <si>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</si>
  <si>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</si>
  <si>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</si>
  <si>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</si>
  <si>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</si>
  <si>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</si>
  <si>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</si>
  <si>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</si>
  <si>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</si>
  <si>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</si>
  <si>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</si>
  <si>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</si>
  <si>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</si>
  <si>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</si>
  <si>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</si>
  <si>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</si>
  <si>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</si>
  <si>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</si>
  <si>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</si>
  <si>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</si>
  <si>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</si>
  <si>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</si>
  <si>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</si>
  <si>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</si>
  <si>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</si>
  <si>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</si>
  <si>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</si>
  <si>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</si>
  <si>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</si>
  <si>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</si>
  <si>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</si>
  <si>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</si>
  <si>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</si>
  <si>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</si>
  <si>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</si>
  <si>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</si>
  <si>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</si>
  <si>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</si>
  <si>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</si>
  <si>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</si>
  <si>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</si>
  <si>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</si>
  <si>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</si>
  <si>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</si>
  <si>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</si>
  <si>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</si>
  <si>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</si>
  <si>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</si>
  <si>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</si>
  <si>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</si>
  <si>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</si>
  <si>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</si>
  <si>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</si>
  <si>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</si>
  <si>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</si>
  <si>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</si>
  <si>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</si>
  <si>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</si>
  <si>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</si>
  <si>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</si>
  <si>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</si>
  <si>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</si>
  <si>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</si>
  <si>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</si>
  <si>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</si>
  <si>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</si>
  <si>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</si>
  <si>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</si>
  <si>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</si>
  <si>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</si>
  <si>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</si>
  <si>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</si>
  <si>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</si>
  <si>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</si>
  <si>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</si>
  <si>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</si>
  <si>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</si>
  <si>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</si>
  <si>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</si>
  <si>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</si>
  <si>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</si>
  <si>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</si>
  <si>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</si>
  <si>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</si>
  <si>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</si>
  <si>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</si>
  <si>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</si>
  <si>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</si>
  <si>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</si>
  <si>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</si>
  <si>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</si>
  <si>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</si>
  <si>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</si>
  <si>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</si>
  <si>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</si>
  <si>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</si>
  <si>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</si>
  <si>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</si>
  <si>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</si>
  <si>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</si>
  <si>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</si>
  <si>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</si>
  <si>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</si>
  <si>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</si>
  <si>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</si>
  <si>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</si>
  <si>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</si>
  <si>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</si>
  <si>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</si>
  <si>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</si>
  <si>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</si>
  <si>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</si>
  <si>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</si>
  <si>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</si>
  <si>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</si>
  <si>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</si>
  <si>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</si>
  <si>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</si>
  <si>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</si>
  <si>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</si>
  <si>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</si>
  <si>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</si>
  <si>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</si>
  <si>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</si>
  <si>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</si>
  <si>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</si>
  <si>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</si>
  <si>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</si>
  <si>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</si>
  <si>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</si>
  <si>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</si>
  <si>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</si>
  <si>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</si>
  <si>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</si>
  <si>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</si>
  <si>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</si>
  <si>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</si>
  <si>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</si>
  <si>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</si>
  <si>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</si>
  <si>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</si>
  <si>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</si>
  <si>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</si>
  <si>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</si>
  <si>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</si>
  <si>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</si>
  <si>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</si>
  <si>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</si>
  <si>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</si>
  <si>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</si>
  <si>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</si>
  <si>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</si>
  <si>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</si>
  <si>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</si>
  <si>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</si>
  <si>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</si>
  <si>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</si>
  <si>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</si>
  <si>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</si>
  <si>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</si>
  <si>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</si>
  <si>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</si>
  <si>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</si>
  <si>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</si>
  <si>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</si>
  <si>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</si>
  <si>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</si>
  <si>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</si>
  <si>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</si>
  <si>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</si>
  <si>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</si>
  <si>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</si>
  <si>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</si>
  <si>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</si>
  <si>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</si>
  <si>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</si>
  <si>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</si>
  <si>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</si>
  <si>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</si>
  <si>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</si>
  <si>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</si>
  <si>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</si>
  <si>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</si>
  <si>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</si>
  <si>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</si>
  <si>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</si>
  <si>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</si>
  <si>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</si>
  <si>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</si>
  <si>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</si>
  <si>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</si>
  <si>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</si>
  <si>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</si>
  <si>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</si>
  <si>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</si>
  <si>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</si>
  <si>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</si>
  <si>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</si>
  <si>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</si>
  <si>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</si>
  <si>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</si>
  <si>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</si>
  <si>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</si>
  <si>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</si>
  <si>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</si>
  <si>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</si>
  <si>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</si>
  <si>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</si>
  <si>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</si>
  <si>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</si>
  <si>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</si>
  <si>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</si>
  <si>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</si>
  <si>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</si>
  <si>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</si>
  <si>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</si>
  <si>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</si>
  <si>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</si>
  <si>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</si>
  <si>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</si>
  <si>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</si>
  <si>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</si>
  <si>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</si>
  <si>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</si>
  <si>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</si>
  <si>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</si>
  <si>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</si>
  <si>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</si>
  <si>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</si>
  <si>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</si>
  <si>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</si>
  <si>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</si>
  <si>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</si>
  <si>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</si>
  <si>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</si>
  <si>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</si>
  <si>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</si>
  <si>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</si>
  <si>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</si>
  <si>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</si>
  <si>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</si>
  <si>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</si>
  <si>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</si>
  <si>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</si>
  <si>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</si>
  <si>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</si>
  <si>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</si>
  <si>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</si>
  <si>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</si>
  <si>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</si>
  <si>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</si>
  <si>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</si>
  <si>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</si>
  <si>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</si>
  <si>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</si>
  <si>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</si>
  <si>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</si>
  <si>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</si>
  <si>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</si>
  <si>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</si>
  <si>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</si>
  <si>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</si>
  <si>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</si>
  <si>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</si>
  <si>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</si>
  <si>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</si>
  <si>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</si>
  <si>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</si>
  <si>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</si>
  <si>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</si>
  <si>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</si>
  <si>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</si>
  <si>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</si>
  <si>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</si>
  <si>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</si>
  <si>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</si>
  <si>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</si>
  <si>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</si>
  <si>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</si>
  <si>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</si>
  <si>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</si>
  <si>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</si>
  <si>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</si>
  <si>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</si>
  <si>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</si>
  <si>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</si>
  <si>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</si>
  <si>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</si>
  <si>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</si>
  <si>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</si>
  <si>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</si>
  <si>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</si>
  <si>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</si>
  <si>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</si>
  <si>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</si>
  <si>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</si>
  <si>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</si>
  <si>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</si>
  <si>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</si>
  <si>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</si>
  <si>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</si>
  <si>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</si>
  <si>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</si>
  <si>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</si>
  <si>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</si>
  <si>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</si>
  <si>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</si>
  <si>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</si>
  <si>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</si>
  <si>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</si>
  <si>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</si>
  <si>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</si>
  <si>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</si>
  <si>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</si>
  <si>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</si>
  <si>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</si>
  <si>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</si>
  <si>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</si>
  <si>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</si>
  <si>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</si>
  <si>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</si>
  <si>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</si>
  <si>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</si>
  <si>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</si>
  <si>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</si>
  <si>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</si>
  <si>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</si>
  <si>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</si>
  <si>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</si>
  <si>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</si>
  <si>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</si>
  <si>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</si>
  <si>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</si>
  <si>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</si>
  <si>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</si>
  <si>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</si>
  <si>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</si>
  <si>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</si>
  <si>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</si>
  <si>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</si>
  <si>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</si>
  <si>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</si>
  <si>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</si>
  <si>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</si>
  <si>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</si>
  <si>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</si>
  <si>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</si>
  <si>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</si>
  <si>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</si>
  <si>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</si>
  <si>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</si>
  <si>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</si>
  <si>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</si>
  <si>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</si>
  <si>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</si>
  <si>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</si>
  <si>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</si>
  <si>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</si>
  <si>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</si>
  <si>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</si>
  <si>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</si>
  <si>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</si>
  <si>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</si>
  <si>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</si>
  <si>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</si>
  <si>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</si>
  <si>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</si>
  <si>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</si>
  <si>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</si>
  <si>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</si>
  <si>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</si>
  <si>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</si>
  <si>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</si>
  <si>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</si>
  <si>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</si>
  <si>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</si>
  <si>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</si>
  <si>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</si>
  <si>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</si>
  <si>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</si>
  <si>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</si>
  <si>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</si>
  <si>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</si>
  <si>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</si>
  <si>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</si>
  <si>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</si>
  <si>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</si>
  <si>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</si>
  <si>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</si>
  <si>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</si>
  <si>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</si>
  <si>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</si>
  <si>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</si>
  <si>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</si>
  <si>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</si>
  <si>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</si>
  <si>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</si>
  <si>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</si>
  <si>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</si>
  <si>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</si>
  <si>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</si>
  <si>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</si>
  <si>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</si>
  <si>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</si>
  <si>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</si>
  <si>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</si>
  <si>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</si>
  <si>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</si>
  <si>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</si>
  <si>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</si>
  <si>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</si>
  <si>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</si>
  <si>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</si>
  <si>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</si>
  <si>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</si>
  <si>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</si>
  <si>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</si>
  <si>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</si>
  <si>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</si>
  <si>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</si>
  <si>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</si>
  <si>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</si>
  <si>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</si>
  <si>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</si>
  <si>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</si>
  <si>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</si>
  <si>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</si>
  <si>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</si>
  <si>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</si>
  <si>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</si>
  <si>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</si>
  <si>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</si>
  <si>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</si>
  <si>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</si>
  <si>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</si>
  <si>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</si>
  <si>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</si>
  <si>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</si>
  <si>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</si>
  <si>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</si>
  <si>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</si>
  <si>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</si>
  <si>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</si>
  <si>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</si>
  <si>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</si>
  <si>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</si>
  <si>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</si>
  <si>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</si>
  <si>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</si>
  <si>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</si>
  <si>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</si>
  <si>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</si>
  <si>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</si>
  <si>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</si>
  <si>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</si>
  <si>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</si>
  <si>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</si>
  <si>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</si>
  <si>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</si>
  <si>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</si>
  <si>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</si>
  <si>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</si>
  <si>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</si>
  <si>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</si>
  <si>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</si>
  <si>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</si>
  <si>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</si>
  <si>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</si>
  <si>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</si>
  <si>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</si>
  <si>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</si>
  <si>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</si>
  <si>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</si>
  <si>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</si>
  <si>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</si>
  <si>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</si>
  <si>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</si>
  <si>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</si>
  <si>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</si>
  <si>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</si>
  <si>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</si>
  <si>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</si>
  <si>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</si>
  <si>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</si>
  <si>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</si>
  <si>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</si>
  <si>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</si>
  <si>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</si>
  <si>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</si>
  <si>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</si>
  <si>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</si>
  <si>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</si>
  <si>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</si>
  <si>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</si>
  <si>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</si>
  <si>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</si>
  <si>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</si>
  <si>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</si>
  <si>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</si>
  <si>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</si>
  <si>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</si>
  <si>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</si>
  <si>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</si>
  <si>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</si>
  <si>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</si>
  <si>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</si>
  <si>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</si>
  <si>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</si>
  <si>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</si>
  <si>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</si>
  <si>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</si>
  <si>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</si>
  <si>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</si>
  <si>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</si>
  <si>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</si>
  <si>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</si>
  <si>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</si>
  <si>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</si>
  <si>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</si>
  <si>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</si>
  <si>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</si>
  <si>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</si>
  <si>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</si>
  <si>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</si>
  <si>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</si>
  <si>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</si>
  <si>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</si>
  <si>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</si>
  <si>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</si>
  <si>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</si>
  <si>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</si>
  <si>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</si>
  <si>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</si>
  <si>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</si>
  <si>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</si>
  <si>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</si>
  <si>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</si>
  <si>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</si>
  <si>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</si>
  <si>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</si>
  <si>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</si>
  <si>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</si>
  <si>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</si>
  <si>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</si>
  <si>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</si>
  <si>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</si>
  <si>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</si>
  <si>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</si>
  <si>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</si>
  <si>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</si>
  <si>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</si>
  <si>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</si>
  <si>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</si>
  <si>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</si>
  <si>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</si>
  <si>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</si>
  <si>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</si>
  <si>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</si>
  <si>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</si>
  <si>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</si>
  <si>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</si>
  <si>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</si>
  <si>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</si>
  <si>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</si>
  <si>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</si>
  <si>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</si>
  <si>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</si>
  <si>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</si>
  <si>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</si>
  <si>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</si>
  <si>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</si>
  <si>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</si>
  <si>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</si>
  <si>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</si>
  <si>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</si>
  <si>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</si>
  <si>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</si>
  <si>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</si>
  <si>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</si>
  <si>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</si>
  <si>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</si>
  <si>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</si>
  <si>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</si>
  <si>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</si>
  <si>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</si>
  <si>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</si>
  <si>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</si>
  <si>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</si>
  <si>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</si>
  <si>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</si>
  <si>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</si>
  <si>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</si>
  <si>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</si>
  <si>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</si>
  <si>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</si>
  <si>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</si>
  <si>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</si>
  <si>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</si>
  <si>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</si>
  <si>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</si>
  <si>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</si>
  <si>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</si>
  <si>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</si>
  <si>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</si>
  <si>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</si>
  <si>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</si>
  <si>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</si>
  <si>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</si>
  <si>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</si>
  <si>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</si>
  <si>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</si>
  <si>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</si>
  <si>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</si>
  <si>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</si>
  <si>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</si>
  <si>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</si>
  <si>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</si>
  <si>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</si>
  <si>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</si>
  <si>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</si>
  <si>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</si>
  <si>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</si>
  <si>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</si>
  <si>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</si>
  <si>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</si>
  <si>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</si>
  <si>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</si>
  <si>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</si>
  <si>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</si>
  <si>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</si>
  <si>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</si>
  <si>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</si>
  <si>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</si>
  <si>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</si>
  <si>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</si>
  <si>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</si>
  <si>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</si>
  <si>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</si>
  <si>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</si>
  <si>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</si>
  <si>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</si>
  <si>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</si>
  <si>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</si>
  <si>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</si>
  <si>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</si>
  <si>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</si>
  <si>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</si>
  <si>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</si>
  <si>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</si>
  <si>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</si>
  <si>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</si>
  <si>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</si>
  <si>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</si>
  <si>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</si>
  <si>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</si>
  <si>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</si>
  <si>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</si>
  <si>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</si>
  <si>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</si>
  <si>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</si>
  <si>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</si>
  <si>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</si>
  <si>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</si>
  <si>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</si>
  <si>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</si>
  <si>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</si>
  <si>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</si>
  <si>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</si>
  <si>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</si>
  <si>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</si>
  <si>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</si>
  <si>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</si>
  <si>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</si>
  <si>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</si>
  <si>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</si>
  <si>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</si>
  <si>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</si>
  <si>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</si>
  <si>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</si>
  <si>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</si>
  <si>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</si>
  <si>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</si>
  <si>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</si>
  <si>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</si>
  <si>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</si>
  <si>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</si>
  <si>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</si>
  <si>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</si>
  <si>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</si>
  <si>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</si>
  <si>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</si>
  <si>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</si>
  <si>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</si>
  <si>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</si>
  <si>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</si>
  <si>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</si>
  <si>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</si>
  <si>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</si>
  <si>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</si>
  <si>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</si>
  <si>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</si>
  <si>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</si>
  <si>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</si>
  <si>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</si>
  <si>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</si>
  <si>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</si>
  <si>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</si>
  <si>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</si>
  <si>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</si>
  <si>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</si>
  <si>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</si>
  <si>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</si>
  <si>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</si>
  <si>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</si>
  <si>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</si>
  <si>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</si>
  <si>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</si>
  <si>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</si>
  <si>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</si>
  <si>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</si>
  <si>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</si>
  <si>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</si>
  <si>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</si>
  <si>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</si>
  <si>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</si>
  <si>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</si>
  <si>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</si>
  <si>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</si>
  <si>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</si>
  <si>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</si>
  <si>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</si>
  <si>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</si>
  <si>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</si>
  <si>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</si>
  <si>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</si>
  <si>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</si>
  <si>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</si>
  <si>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</si>
  <si>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</si>
  <si>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</si>
  <si>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</si>
  <si>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</si>
  <si>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</si>
  <si>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</si>
  <si>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</si>
  <si>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</si>
  <si>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</si>
  <si>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</si>
  <si>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</si>
  <si>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</si>
  <si>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</si>
  <si>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</si>
  <si>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</si>
  <si>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</si>
  <si>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</si>
  <si>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</si>
  <si>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</si>
  <si>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</si>
  <si>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</si>
  <si>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</si>
  <si>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</si>
  <si>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</si>
  <si>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</si>
  <si>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</si>
  <si>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</si>
  <si>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</si>
  <si>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</si>
  <si>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</si>
  <si>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</si>
  <si>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</si>
  <si>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</si>
  <si>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</si>
  <si>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</si>
  <si>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</si>
  <si>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</si>
  <si>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</si>
  <si>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</si>
  <si>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</si>
  <si>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</si>
  <si>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</si>
  <si>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</si>
  <si>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</si>
  <si>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</si>
  <si>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</si>
  <si>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</si>
  <si>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</si>
  <si>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</si>
  <si>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</si>
  <si>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</si>
  <si>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</si>
  <si>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</si>
  <si>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</si>
  <si>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</si>
  <si>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</si>
  <si>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</si>
  <si>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</si>
  <si>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</si>
  <si>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</si>
  <si>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</si>
  <si>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</si>
  <si>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</si>
  <si>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</si>
  <si>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</si>
  <si>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</si>
  <si>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</si>
  <si>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</si>
  <si>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</si>
  <si>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</si>
  <si>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</si>
  <si>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</si>
  <si>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</si>
  <si>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</si>
  <si>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</si>
  <si>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</si>
  <si>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</si>
  <si>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</si>
  <si>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</si>
  <si>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</si>
  <si>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</si>
  <si>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</si>
  <si>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</si>
  <si>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</si>
  <si>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</si>
  <si>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</si>
  <si>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</si>
  <si>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</si>
  <si>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</si>
  <si>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</si>
  <si>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</si>
  <si>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</si>
  <si>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</si>
  <si>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</si>
  <si>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</si>
  <si>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</si>
  <si>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</si>
  <si>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</si>
  <si>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</si>
  <si>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</si>
  <si>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</si>
  <si>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</si>
  <si>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</si>
  <si>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</si>
  <si>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</si>
  <si>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</si>
  <si>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</si>
  <si>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</si>
  <si>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</si>
  <si>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</si>
  <si>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</si>
  <si>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</si>
  <si>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</si>
  <si>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</si>
  <si>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</si>
  <si>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</si>
  <si>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</si>
  <si>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</si>
  <si>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</si>
  <si>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</si>
  <si>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</si>
  <si>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</si>
  <si>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</si>
  <si>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</si>
  <si>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</si>
  <si>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</si>
  <si>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</si>
  <si>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</si>
  <si>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</si>
  <si>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</si>
  <si>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</si>
  <si>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</si>
  <si>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</si>
  <si>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</si>
  <si>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</si>
  <si>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</si>
  <si>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</si>
  <si>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</si>
  <si>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</si>
  <si>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</si>
  <si>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</si>
  <si>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</si>
  <si>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</si>
  <si>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</si>
  <si>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</si>
  <si>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</si>
  <si>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</si>
  <si>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</si>
  <si>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</si>
  <si>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</si>
  <si>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</si>
  <si>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</si>
  <si>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</si>
  <si>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</si>
  <si>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</si>
  <si>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</si>
  <si>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</si>
  <si>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</si>
  <si>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</si>
  <si>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</si>
  <si>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</si>
  <si>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</si>
  <si>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</si>
  <si>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</si>
  <si>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</si>
  <si>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</si>
  <si>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</si>
  <si>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</si>
  <si>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</si>
  <si>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</si>
  <si>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</si>
  <si>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</si>
  <si>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</si>
  <si>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</si>
  <si>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</si>
  <si>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</si>
  <si>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</si>
  <si>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</si>
  <si>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</si>
  <si>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</si>
  <si>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</si>
  <si>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</si>
  <si>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</si>
  <si>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</si>
  <si>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</si>
  <si>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</si>
  <si>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</si>
  <si>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</si>
  <si>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</si>
  <si>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</si>
  <si>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</si>
  <si>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</si>
  <si>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</si>
  <si>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</si>
  <si>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</si>
  <si>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</si>
  <si>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</si>
  <si>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</si>
  <si>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</si>
  <si>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</si>
  <si>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</si>
  <si>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</si>
  <si>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</si>
  <si>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</si>
  <si>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</si>
  <si>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</si>
  <si>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</si>
  <si>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</si>
  <si>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</si>
  <si>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</si>
  <si>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</si>
  <si>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</si>
  <si>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</si>
  <si>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</si>
  <si>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</si>
  <si>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</si>
  <si>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</si>
  <si>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</si>
  <si>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</si>
  <si>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</si>
  <si>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</si>
  <si>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</si>
  <si>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</si>
  <si>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</si>
  <si>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</si>
  <si>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</si>
  <si>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</si>
  <si>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</si>
  <si>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</si>
  <si>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</si>
  <si>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</si>
  <si>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</si>
  <si>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</si>
  <si>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</si>
  <si>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</si>
  <si>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</si>
  <si>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</si>
  <si>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</si>
  <si>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</si>
  <si>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</si>
  <si>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</si>
  <si>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</si>
  <si>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</si>
  <si>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</si>
  <si>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</si>
  <si>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</si>
  <si>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</si>
  <si>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</si>
  <si>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</si>
  <si>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</si>
  <si>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</si>
  <si>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</si>
  <si>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</si>
  <si>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</si>
  <si>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</si>
  <si>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</si>
  <si>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</si>
  <si>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</si>
  <si>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</si>
  <si>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</si>
  <si>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</si>
  <si>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</si>
  <si>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</si>
  <si>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</si>
  <si>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</si>
  <si>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</si>
  <si>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</si>
  <si>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</si>
  <si>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</si>
  <si>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</si>
  <si>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</si>
  <si>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</si>
  <si>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</si>
  <si>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</si>
  <si>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</si>
  <si>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</si>
  <si>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</si>
  <si>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</si>
  <si>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</si>
  <si>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</si>
  <si>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</si>
  <si>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</si>
  <si>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</si>
  <si>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</si>
  <si>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</si>
  <si>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</si>
  <si>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</si>
  <si>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</si>
  <si>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</si>
  <si>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</si>
  <si>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</si>
  <si>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</si>
  <si>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</si>
  <si>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</si>
  <si>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</si>
  <si>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</si>
  <si>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</si>
  <si>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</si>
  <si>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</si>
  <si>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</si>
  <si>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</si>
  <si>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</si>
  <si>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</si>
  <si>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</si>
  <si>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</si>
  <si>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</si>
  <si>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</si>
  <si>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</si>
  <si>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</si>
  <si>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</si>
  <si>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</si>
  <si>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</si>
  <si>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</si>
  <si>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</si>
  <si>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</si>
  <si>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</si>
  <si>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</si>
  <si>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</si>
  <si>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</si>
  <si>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</si>
  <si>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</si>
  <si>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</si>
  <si>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</si>
  <si>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</si>
  <si>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</si>
  <si>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</si>
  <si>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</si>
  <si>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</si>
  <si>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</si>
  <si>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</si>
  <si>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</si>
  <si>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</si>
  <si>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</si>
  <si>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</si>
  <si>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</si>
  <si>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</si>
  <si>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</si>
  <si>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</si>
  <si>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</si>
  <si>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</si>
  <si>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</si>
  <si>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</si>
  <si>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</si>
  <si>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</si>
  <si>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</si>
  <si>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</si>
  <si>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</si>
  <si>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</si>
  <si>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</si>
  <si>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</si>
  <si>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</si>
  <si>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</si>
  <si>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</si>
  <si>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</si>
  <si>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</si>
  <si>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</si>
  <si>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</si>
  <si>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</si>
  <si>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</si>
  <si>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</si>
  <si>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</si>
  <si>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</si>
  <si>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</si>
  <si>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</si>
  <si>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</si>
  <si>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</si>
  <si>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</si>
  <si>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</si>
  <si>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</si>
  <si>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</si>
  <si>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</si>
  <si>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</si>
  <si>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</si>
  <si>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</si>
  <si>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</si>
  <si>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</si>
  <si>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</si>
  <si>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</si>
  <si>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</si>
  <si>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</si>
  <si>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</si>
  <si>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</si>
  <si>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</si>
  <si>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</si>
  <si>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</si>
  <si>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</si>
  <si>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</si>
  <si>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</si>
  <si>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</si>
  <si>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</si>
  <si>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</si>
  <si>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</si>
  <si>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</si>
  <si>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</si>
  <si>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</si>
  <si>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</si>
  <si>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</si>
  <si>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</si>
  <si>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</si>
  <si>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</si>
  <si>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</si>
  <si>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</si>
  <si>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</si>
  <si>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</si>
  <si>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</si>
  <si>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</si>
  <si>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</si>
  <si>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</si>
  <si>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</si>
  <si>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</si>
  <si>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</si>
  <si>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</si>
  <si>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</si>
  <si>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</si>
  <si>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</si>
  <si>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</si>
  <si>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</si>
  <si>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</si>
  <si>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</si>
  <si>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</si>
  <si>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</si>
  <si>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</si>
  <si>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</si>
  <si>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</si>
  <si>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</si>
  <si>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</si>
  <si>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</si>
  <si>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</si>
  <si>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</si>
  <si>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</si>
  <si>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</si>
  <si>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</si>
  <si>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</si>
  <si>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</si>
  <si>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</si>
  <si>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</si>
  <si>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</si>
  <si>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</si>
  <si>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</si>
  <si>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</si>
  <si>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</si>
  <si>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</si>
  <si>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</si>
  <si>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</si>
  <si>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</si>
  <si>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</si>
  <si>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</si>
  <si>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</si>
  <si>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</si>
  <si>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</si>
  <si>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</si>
  <si>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</si>
  <si>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</si>
  <si>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</si>
  <si>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</si>
  <si>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</si>
  <si>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</si>
  <si>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</si>
  <si>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</si>
  <si>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</si>
  <si>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</si>
  <si>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</si>
  <si>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</si>
  <si>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</si>
  <si>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</si>
  <si>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</si>
  <si>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</si>
  <si>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</si>
  <si>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</si>
  <si>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</si>
  <si>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</si>
  <si>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</si>
  <si>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</si>
  <si>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</si>
  <si>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</si>
  <si>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</si>
  <si>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</si>
  <si>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</si>
  <si>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</si>
  <si>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</si>
  <si>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</si>
  <si>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</si>
  <si>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</si>
  <si>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</si>
  <si>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</si>
  <si>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</si>
  <si>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</si>
  <si>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</si>
  <si>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</si>
  <si>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</si>
  <si>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</si>
  <si>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</si>
  <si>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</si>
  <si>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</si>
  <si>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</si>
  <si>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</si>
  <si>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</si>
  <si>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</si>
  <si>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</si>
  <si>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</si>
  <si>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</si>
  <si>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</si>
  <si>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</si>
  <si>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</si>
  <si>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</si>
  <si>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</si>
  <si>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</si>
  <si>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</si>
  <si>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</si>
  <si>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</si>
  <si>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</si>
  <si>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</si>
  <si>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</si>
  <si>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</si>
  <si>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</si>
  <si>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</si>
  <si>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</si>
  <si>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</si>
  <si>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</si>
  <si>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</si>
  <si>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</si>
  <si>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</si>
  <si>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</si>
  <si>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</si>
  <si>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</si>
  <si>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</si>
  <si>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</si>
  <si>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</si>
  <si>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</si>
  <si>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</si>
  <si>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</si>
  <si>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</si>
  <si>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</si>
  <si>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</si>
  <si>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</si>
  <si>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</si>
  <si>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</si>
  <si>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</si>
  <si>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</si>
  <si>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</si>
  <si>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</si>
  <si>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</si>
  <si>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</si>
  <si>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</si>
  <si>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</si>
  <si>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</si>
  <si>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</si>
  <si>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</si>
  <si>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</si>
  <si>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</si>
  <si>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</si>
  <si>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</si>
  <si>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</si>
  <si>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</si>
  <si>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</si>
  <si>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</si>
  <si>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</si>
  <si>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</si>
  <si>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</si>
  <si>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</si>
  <si>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</si>
  <si>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</si>
  <si>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</si>
  <si>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</si>
  <si>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</si>
  <si>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</si>
  <si>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</si>
  <si>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</si>
  <si>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</si>
  <si>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</si>
  <si>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</si>
  <si>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</si>
  <si>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</si>
  <si>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</si>
  <si>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</si>
  <si>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</si>
  <si>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</si>
  <si>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</si>
  <si>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</si>
  <si>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</si>
  <si>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</si>
  <si>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</si>
  <si>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</si>
  <si>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</si>
  <si>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</si>
  <si>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</si>
  <si>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</si>
  <si>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</si>
  <si>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</si>
  <si>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</si>
  <si>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</si>
  <si>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</si>
  <si>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</si>
  <si>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</si>
  <si>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</si>
  <si>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</si>
  <si>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</si>
  <si>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</si>
  <si>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</si>
  <si>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</si>
  <si>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</si>
  <si>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</si>
  <si>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</si>
  <si>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</si>
  <si>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</si>
  <si>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</si>
  <si>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</si>
  <si>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</si>
  <si>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</si>
  <si>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</si>
  <si>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</si>
  <si>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</si>
  <si>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</si>
  <si>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</si>
  <si>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</si>
  <si>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</si>
  <si>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</si>
  <si>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</si>
  <si>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</si>
  <si>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</si>
  <si>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</si>
  <si>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</si>
  <si>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</si>
  <si>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</si>
  <si>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</si>
  <si>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</si>
  <si>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</si>
  <si>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</si>
  <si>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</si>
  <si>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</si>
  <si>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</si>
  <si>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</si>
  <si>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</si>
  <si>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</si>
  <si>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</si>
  <si>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</si>
  <si>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</si>
  <si>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</si>
  <si>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</si>
  <si>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</si>
  <si>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</si>
  <si>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</si>
  <si>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</si>
  <si>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</si>
  <si>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</si>
  <si>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</si>
  <si>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</si>
  <si>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</si>
  <si>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</si>
  <si>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</si>
  <si>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</si>
  <si>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</si>
  <si>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</si>
  <si>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</si>
  <si>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</si>
  <si>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</si>
  <si>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</si>
  <si>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</si>
  <si>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</si>
  <si>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</si>
  <si>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</si>
  <si>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</si>
  <si>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</si>
  <si>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</si>
  <si>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</si>
  <si>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</si>
  <si>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</si>
  <si>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</si>
  <si>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</si>
  <si>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</si>
  <si>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</si>
  <si>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</si>
  <si>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</si>
  <si>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</si>
  <si>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</si>
  <si>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</si>
  <si>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</si>
  <si>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</si>
  <si>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</si>
  <si>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</si>
  <si>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</si>
  <si>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</si>
  <si>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</si>
  <si>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</si>
  <si>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</si>
  <si>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</si>
  <si>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</si>
  <si>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</si>
  <si>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</si>
  <si>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</si>
  <si>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</si>
  <si>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</si>
  <si>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</si>
  <si>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</si>
  <si>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</si>
  <si>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</si>
  <si>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</si>
  <si>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</si>
  <si>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</si>
  <si>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</si>
  <si>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</si>
  <si>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</si>
  <si>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</si>
  <si>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</si>
  <si>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</si>
  <si>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</si>
  <si>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</si>
  <si>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</si>
  <si>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</si>
  <si>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</si>
  <si>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</si>
  <si>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</si>
  <si>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</si>
  <si>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</si>
  <si>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</si>
  <si>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</si>
  <si>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</si>
  <si>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</si>
  <si>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</si>
  <si>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</si>
  <si>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</si>
  <si>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</si>
  <si>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</si>
  <si>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</si>
  <si>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</si>
  <si>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</si>
  <si>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</si>
  <si>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</si>
  <si>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</si>
  <si>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</si>
  <si>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</si>
  <si>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</si>
  <si>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</si>
  <si>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</si>
  <si>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</si>
  <si>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</si>
  <si>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</si>
  <si>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</si>
  <si>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</si>
  <si>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</si>
  <si>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</si>
  <si>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</si>
  <si>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</si>
  <si>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</si>
  <si>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</si>
  <si>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</si>
  <si>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</si>
  <si>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</si>
  <si>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</si>
  <si>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</si>
  <si>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</si>
  <si>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</si>
  <si>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</si>
  <si>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</si>
  <si>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</si>
  <si>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</si>
  <si>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</si>
  <si>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</si>
  <si>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</si>
  <si>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</si>
  <si>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</si>
  <si>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</si>
  <si>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</si>
  <si>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</si>
  <si>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</si>
  <si>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</si>
  <si>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</si>
  <si>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</si>
  <si>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</si>
  <si>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</si>
  <si>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</si>
  <si>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</si>
  <si>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</si>
  <si>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</si>
  <si>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</si>
  <si>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</si>
  <si>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</si>
  <si>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</si>
  <si>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</si>
  <si>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</si>
  <si>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</si>
  <si>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</si>
  <si>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</si>
  <si>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</si>
  <si>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</si>
  <si>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</si>
  <si>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</si>
  <si>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</si>
  <si>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</si>
  <si>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</si>
  <si>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</si>
  <si>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</si>
  <si>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</si>
  <si>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</si>
  <si>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</si>
  <si>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</si>
  <si>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</si>
  <si>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</si>
  <si>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</si>
  <si>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</si>
  <si>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</si>
  <si>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</si>
  <si>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</si>
  <si>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</si>
  <si>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</si>
  <si>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</si>
  <si>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</si>
  <si>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</si>
  <si>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</si>
  <si>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</si>
  <si>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</si>
  <si>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</si>
  <si>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</si>
  <si>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</si>
  <si>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</si>
  <si>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</si>
  <si>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</si>
  <si>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</si>
  <si>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</si>
  <si>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</si>
  <si>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</si>
  <si>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</si>
  <si>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</si>
  <si>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</si>
  <si>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</si>
  <si>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</si>
  <si>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</si>
  <si>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</si>
  <si>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</si>
  <si>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</si>
  <si>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</si>
  <si>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</si>
  <si>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</si>
  <si>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</si>
  <si>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</si>
  <si>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</si>
  <si>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</si>
  <si>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</si>
  <si>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</si>
  <si>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</si>
  <si>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</si>
  <si>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</si>
  <si>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</si>
  <si>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</si>
  <si>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</si>
  <si>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</si>
  <si>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</si>
  <si>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</si>
  <si>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</si>
  <si>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</si>
  <si>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</si>
  <si>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</si>
  <si>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</si>
  <si>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</si>
  <si>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</si>
  <si>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</si>
  <si>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</si>
  <si>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</si>
  <si>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</si>
  <si>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</si>
  <si>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</si>
  <si>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</si>
  <si>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</si>
  <si>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</si>
  <si>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</si>
  <si>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</si>
  <si>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</si>
  <si>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</si>
  <si>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</si>
  <si>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</si>
  <si>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</si>
  <si>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</si>
  <si>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</si>
  <si>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</si>
  <si>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</si>
  <si>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</si>
  <si>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</si>
  <si>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</si>
  <si>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</si>
  <si>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</si>
  <si>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</si>
  <si>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</si>
  <si>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</si>
  <si>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</si>
  <si>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</si>
  <si>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</si>
  <si>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</si>
  <si>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</si>
  <si>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</si>
  <si>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</si>
  <si>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</si>
  <si>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</si>
  <si>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</si>
  <si>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</si>
  <si>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</si>
  <si>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</si>
  <si>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</si>
  <si>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</si>
  <si>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</si>
  <si>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</si>
  <si>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</si>
  <si>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</si>
  <si>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</si>
  <si>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</si>
  <si>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</si>
  <si>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</si>
  <si>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</si>
  <si>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</si>
  <si>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</si>
  <si>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</si>
  <si>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</si>
  <si>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</si>
  <si>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</si>
  <si>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</si>
  <si>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</si>
  <si>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</si>
  <si>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</si>
  <si>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</si>
  <si>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</si>
  <si>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</si>
  <si>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</si>
  <si>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</si>
  <si>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</si>
  <si>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</si>
  <si>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</si>
  <si>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</si>
  <si>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</si>
  <si>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</si>
  <si>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</si>
  <si>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</si>
  <si>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</si>
  <si>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</si>
  <si>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</si>
  <si>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</si>
  <si>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</si>
  <si>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</si>
  <si>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</si>
  <si>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</si>
  <si>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</si>
  <si>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</si>
  <si>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</si>
  <si>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</si>
  <si>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</si>
  <si>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</si>
  <si>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</si>
  <si>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</si>
  <si>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</si>
  <si>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</si>
  <si>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</si>
  <si>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</si>
  <si>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</si>
  <si>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</si>
  <si>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</si>
  <si>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</si>
  <si>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</si>
  <si>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</si>
  <si>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</si>
  <si>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</si>
  <si>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</si>
  <si>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</si>
  <si>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</si>
  <si>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</si>
  <si>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</si>
  <si>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</si>
  <si>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</si>
  <si>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</si>
  <si>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</si>
  <si>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</si>
  <si>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</si>
  <si>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</si>
  <si>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</si>
  <si>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</si>
  <si>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</si>
  <si>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</si>
  <si>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</si>
  <si>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</si>
  <si>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</si>
  <si>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</si>
  <si>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</si>
  <si>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</si>
  <si>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</si>
  <si>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</si>
  <si>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</si>
  <si>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</si>
  <si>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</si>
  <si>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</si>
  <si>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</si>
  <si>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</si>
  <si>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</si>
  <si>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</si>
  <si>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</si>
  <si>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</si>
  <si>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</si>
  <si>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</si>
  <si>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</si>
  <si>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</si>
  <si>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</si>
  <si>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</si>
  <si>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</si>
  <si>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</si>
  <si>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</si>
  <si>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</si>
  <si>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</si>
  <si>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</si>
  <si>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</si>
  <si>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</si>
  <si>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</si>
  <si>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</si>
  <si>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</si>
  <si>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</si>
  <si>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</si>
  <si>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</si>
  <si>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</si>
  <si>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</si>
  <si>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</si>
  <si>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</si>
  <si>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</si>
  <si>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</si>
  <si>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</si>
  <si>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</si>
  <si>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</si>
  <si>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</si>
  <si>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</si>
  <si>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</si>
  <si>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</si>
  <si>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</si>
  <si>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</si>
  <si>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</si>
  <si>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</si>
  <si>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</si>
  <si>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</si>
  <si>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</si>
  <si>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</si>
  <si>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</si>
  <si>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</si>
  <si>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</si>
  <si>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</si>
  <si>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</si>
  <si>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</si>
  <si>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</si>
  <si>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</si>
  <si>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</si>
  <si>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</si>
  <si>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</si>
  <si>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</si>
  <si>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</si>
  <si>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</si>
  <si>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</si>
  <si>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</si>
  <si>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</si>
  <si>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</si>
  <si>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</si>
  <si>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</si>
  <si>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</si>
  <si>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</si>
  <si>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</si>
  <si>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</si>
  <si>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</si>
  <si>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</si>
  <si>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</si>
  <si>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</si>
  <si>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</si>
  <si>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</si>
  <si>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</si>
  <si>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</si>
  <si>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</si>
  <si>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</si>
  <si>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</si>
  <si>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</si>
  <si>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</si>
  <si>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</si>
  <si>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</si>
  <si>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</si>
  <si>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</si>
  <si>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</si>
  <si>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</si>
  <si>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</si>
  <si>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</si>
  <si>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</si>
  <si>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</si>
  <si>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</si>
  <si>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</si>
  <si>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</si>
  <si>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</si>
  <si>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</si>
  <si>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</si>
  <si>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</si>
  <si>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</si>
  <si>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</si>
  <si>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</si>
  <si>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</si>
  <si>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</si>
  <si>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</si>
  <si>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</si>
  <si>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</si>
  <si>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</si>
  <si>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</si>
  <si>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</si>
  <si>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</si>
  <si>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</si>
  <si>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</si>
  <si>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</si>
  <si>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</si>
  <si>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</si>
  <si>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</si>
  <si>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</si>
  <si>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</si>
  <si>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</si>
  <si>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</si>
  <si>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</si>
  <si>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</si>
  <si>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</si>
  <si>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</si>
  <si>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</si>
  <si>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</si>
  <si>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</si>
  <si>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</si>
  <si>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</si>
  <si>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</si>
  <si>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</si>
  <si>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</si>
  <si>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</si>
  <si>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</si>
  <si>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</si>
  <si>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</si>
  <si>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</si>
  <si>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</si>
  <si>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</si>
  <si>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</si>
  <si>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</si>
  <si>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</si>
  <si>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</si>
  <si>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</si>
  <si>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</si>
  <si>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</si>
  <si>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</si>
  <si>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</si>
  <si>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</si>
  <si>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</si>
  <si>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</si>
  <si>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</si>
  <si>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</si>
  <si>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</si>
  <si>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</si>
  <si>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</si>
  <si>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</si>
  <si>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</si>
  <si>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</si>
  <si>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</si>
  <si>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</si>
  <si>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</si>
  <si>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</si>
  <si>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</si>
  <si>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</si>
  <si>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</si>
  <si>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</si>
  <si>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</si>
  <si>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</si>
  <si>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</si>
  <si>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</si>
  <si>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</si>
  <si>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</si>
  <si>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</si>
  <si>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</si>
  <si>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</si>
  <si>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</si>
  <si>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</si>
  <si>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</si>
  <si>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</si>
  <si>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</si>
  <si>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</si>
  <si>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</si>
  <si>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</si>
  <si>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</si>
  <si>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</si>
  <si>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</si>
  <si>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</si>
  <si>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</si>
  <si>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</si>
  <si>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</si>
  <si>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</si>
  <si>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</si>
  <si>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</si>
  <si>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</si>
  <si>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</si>
  <si>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</si>
  <si>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</si>
  <si>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</si>
  <si>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</si>
  <si>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</si>
  <si>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</si>
  <si>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</si>
  <si>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</si>
  <si>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</si>
  <si>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</si>
  <si>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</si>
  <si>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</si>
  <si>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</si>
  <si>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</si>
  <si>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</si>
  <si>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</si>
  <si>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</si>
  <si>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</si>
  <si>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</si>
  <si>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</si>
  <si>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</si>
  <si>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</si>
  <si>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</si>
  <si>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</si>
  <si>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</si>
  <si>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</si>
  <si>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</si>
  <si>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</si>
  <si>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</si>
  <si>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</si>
  <si>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</si>
  <si>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</si>
  <si>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</si>
  <si>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</si>
  <si>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</si>
  <si>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</si>
  <si>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</si>
  <si>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</si>
  <si>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</si>
  <si>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</si>
  <si>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</si>
  <si>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</si>
  <si>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</si>
  <si>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</si>
  <si>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</si>
  <si>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</si>
  <si>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</si>
  <si>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</si>
  <si>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</si>
  <si>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</si>
  <si>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</si>
  <si>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</si>
  <si>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</si>
  <si>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</si>
  <si>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</si>
  <si>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</si>
  <si>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</si>
  <si>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</si>
  <si>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</si>
  <si>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</si>
  <si>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</si>
  <si>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</si>
  <si>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</si>
  <si>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</si>
  <si>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</si>
  <si>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</si>
  <si>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</si>
  <si>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</si>
  <si>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</si>
  <si>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</si>
  <si>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</si>
  <si>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</si>
  <si>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</si>
  <si>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</si>
  <si>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</si>
  <si>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</si>
  <si>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</si>
  <si>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</si>
  <si>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</si>
  <si>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</si>
  <si>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</si>
  <si>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</si>
  <si>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</si>
  <si>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</si>
  <si>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</si>
  <si>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</si>
  <si>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</si>
  <si>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</si>
  <si>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</si>
  <si>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</si>
  <si>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</si>
  <si>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</si>
  <si>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</si>
  <si>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</si>
  <si>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</si>
  <si>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</si>
  <si>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</si>
  <si>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</si>
  <si>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</si>
  <si>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</si>
  <si>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</si>
  <si>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</si>
  <si>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</si>
  <si>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</si>
  <si>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</si>
  <si>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</si>
  <si>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</si>
  <si>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</si>
  <si>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</si>
  <si>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</si>
  <si>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</si>
  <si>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</si>
  <si>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</si>
  <si>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</si>
  <si>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</si>
  <si>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</si>
  <si>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</si>
  <si>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</si>
  <si>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</si>
  <si>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</si>
  <si>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</si>
  <si>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</si>
  <si>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</si>
  <si>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</si>
  <si>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</si>
  <si>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</si>
  <si>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</si>
  <si>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</si>
  <si>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</si>
  <si>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</si>
  <si>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</si>
  <si>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</si>
  <si>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</si>
  <si>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</si>
  <si>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</si>
  <si>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</si>
  <si>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</si>
  <si>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</si>
  <si>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</si>
  <si>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</si>
  <si>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</si>
  <si>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</si>
  <si>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</si>
  <si>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</si>
  <si>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</si>
  <si>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</si>
  <si>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</si>
  <si>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</si>
  <si>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</si>
  <si>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</si>
  <si>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</si>
  <si>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</si>
  <si>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</si>
  <si>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</si>
  <si>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</si>
  <si>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</si>
  <si>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</si>
  <si>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</si>
  <si>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</si>
  <si>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</si>
  <si>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</si>
  <si>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</si>
  <si>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</si>
  <si>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</si>
  <si>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</si>
  <si>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</si>
  <si>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</si>
  <si>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</si>
  <si>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</si>
  <si>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</si>
  <si>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</si>
  <si>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</si>
  <si>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</si>
  <si>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</si>
  <si>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</si>
  <si>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</si>
  <si>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</si>
  <si>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</si>
  <si>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</si>
  <si>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</si>
  <si>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</si>
  <si>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</si>
  <si>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</si>
  <si>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</si>
  <si>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</si>
  <si>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</si>
  <si>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</si>
  <si>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</si>
  <si>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</si>
  <si>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</si>
  <si>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</si>
  <si>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</si>
  <si>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</si>
  <si>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</si>
  <si>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</si>
  <si>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</si>
  <si>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</si>
  <si>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</si>
  <si>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</si>
  <si>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</si>
  <si>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</si>
  <si>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</si>
  <si>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</si>
  <si>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</si>
  <si>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</si>
  <si>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</si>
  <si>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</si>
  <si>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</si>
  <si>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</si>
  <si>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</si>
  <si>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</si>
  <si>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</si>
  <si>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</si>
  <si>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</si>
  <si>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</si>
  <si>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</si>
  <si>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</si>
  <si>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</si>
  <si>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</si>
  <si>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</si>
  <si>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</si>
  <si>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</si>
  <si>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</si>
  <si>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</si>
  <si>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</si>
  <si>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</si>
  <si>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</si>
  <si>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</si>
  <si>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</si>
  <si>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</si>
  <si>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</si>
  <si>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</si>
  <si>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</si>
  <si>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</si>
  <si>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</si>
  <si>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</si>
  <si>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</si>
  <si>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</si>
  <si>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</si>
  <si>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</si>
  <si>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</si>
  <si>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</si>
  <si>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</si>
  <si>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</si>
  <si>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</si>
  <si>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</si>
  <si>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</si>
  <si>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</si>
  <si>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</si>
  <si>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</si>
  <si>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</si>
  <si>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</si>
  <si>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</si>
  <si>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</si>
  <si>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</si>
  <si>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</si>
  <si>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</si>
  <si>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</si>
  <si>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</si>
  <si>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</si>
  <si>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</si>
  <si>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</si>
  <si>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</si>
  <si>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</si>
  <si>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</si>
  <si>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</si>
  <si>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</si>
  <si>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</si>
  <si>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</si>
  <si>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</si>
  <si>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</si>
  <si>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</si>
  <si>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</si>
  <si>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</si>
  <si>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</si>
  <si>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</si>
  <si>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</si>
  <si>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</si>
  <si>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</si>
  <si>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</si>
  <si>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</si>
  <si>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</si>
  <si>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</si>
  <si>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</si>
  <si>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</si>
  <si>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</si>
  <si>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</si>
  <si>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</si>
  <si>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</si>
  <si>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</si>
  <si>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</si>
  <si>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</si>
  <si>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</si>
  <si>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</si>
  <si>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</si>
  <si>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</si>
  <si>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</si>
  <si>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</si>
  <si>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</si>
  <si>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</si>
  <si>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</si>
  <si>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</si>
  <si>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</si>
  <si>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</si>
  <si>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</si>
  <si>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</si>
  <si>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</si>
  <si>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</si>
  <si>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</si>
  <si>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</si>
  <si>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</si>
  <si>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</si>
  <si>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</si>
  <si>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</si>
  <si>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</si>
  <si>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</si>
  <si>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</si>
  <si>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</si>
  <si>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</si>
  <si>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</si>
  <si>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</si>
  <si>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</si>
  <si>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</si>
  <si>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</si>
  <si>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</si>
  <si>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</si>
  <si>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</si>
  <si>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</si>
  <si>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</si>
  <si>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</si>
  <si>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</si>
  <si>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</si>
  <si>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</si>
  <si>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</si>
  <si>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</si>
  <si>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</si>
  <si>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</si>
  <si>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</si>
  <si>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</si>
  <si>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</si>
  <si>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</si>
  <si>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</si>
  <si>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</si>
  <si>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</si>
  <si>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</si>
  <si>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</si>
  <si>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</si>
  <si>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</si>
  <si>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</si>
  <si>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</si>
  <si>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</si>
  <si>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</si>
  <si>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</si>
  <si>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</si>
  <si>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</si>
  <si>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</si>
  <si>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</si>
  <si>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</si>
  <si>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</si>
  <si>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</si>
  <si>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</si>
  <si>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</si>
  <si>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</si>
  <si>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</si>
  <si>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</si>
  <si>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</si>
  <si>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</si>
  <si>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</si>
  <si>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</si>
  <si>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</si>
  <si>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</si>
  <si>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</si>
  <si>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</si>
  <si>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</si>
  <si>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</si>
  <si>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</si>
  <si>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</si>
  <si>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</si>
  <si>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</si>
  <si>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</si>
  <si>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</si>
  <si>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</si>
  <si>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</si>
  <si>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</si>
  <si>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</si>
  <si>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</si>
  <si>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</si>
  <si>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</si>
  <si>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</si>
  <si>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</si>
  <si>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</si>
  <si>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</si>
  <si>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</si>
  <si>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</si>
  <si>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</si>
  <si>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</si>
  <si>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</si>
  <si>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</si>
  <si>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</si>
  <si>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</si>
  <si>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</si>
  <si>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</si>
  <si>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</si>
  <si>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</si>
  <si>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</si>
  <si>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</si>
  <si>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</si>
  <si>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</si>
  <si>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</si>
  <si>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</si>
  <si>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</si>
  <si>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</si>
  <si>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</si>
  <si>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</si>
  <si>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</si>
  <si>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</si>
  <si>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</si>
  <si>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</si>
  <si>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</si>
  <si>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</si>
  <si>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</si>
  <si>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</si>
  <si>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</si>
  <si>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</si>
  <si>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</si>
  <si>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</si>
  <si>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</si>
  <si>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</si>
  <si>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</si>
  <si>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</si>
  <si>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</si>
  <si>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</si>
  <si>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</si>
  <si>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</si>
  <si>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</si>
  <si>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</si>
  <si>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</si>
  <si>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</si>
  <si>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</si>
  <si>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</si>
  <si>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</si>
  <si>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</si>
  <si>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</si>
  <si>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</si>
  <si>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</si>
  <si>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</si>
  <si>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</si>
  <si>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</si>
  <si>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</si>
  <si>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</si>
  <si>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</si>
  <si>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</si>
  <si>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</si>
  <si>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</si>
  <si>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</si>
  <si>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</si>
  <si>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</si>
  <si>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</si>
  <si>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</si>
  <si>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</si>
  <si>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</si>
  <si>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</si>
  <si>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</si>
  <si>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</si>
  <si>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</si>
  <si>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</si>
  <si>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</si>
  <si>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</si>
  <si>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</si>
  <si>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</si>
  <si>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</si>
  <si>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</si>
  <si>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</si>
  <si>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</si>
  <si>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</si>
  <si>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</si>
  <si>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</si>
  <si>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</si>
  <si>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</si>
  <si>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</si>
  <si>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</si>
  <si>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</si>
  <si>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</si>
  <si>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</si>
  <si>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</si>
  <si>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</si>
  <si>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</si>
  <si>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</si>
  <si>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</si>
  <si>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</si>
  <si>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</si>
  <si>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</si>
  <si>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</si>
  <si>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</si>
  <si>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</si>
  <si>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</si>
  <si>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</si>
  <si>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</si>
  <si>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</si>
  <si>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</si>
  <si>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</si>
  <si>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</si>
  <si>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</si>
  <si>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</si>
  <si>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</si>
  <si>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</si>
  <si>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</si>
  <si>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</si>
  <si>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</si>
  <si>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</si>
  <si>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</si>
  <si>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</si>
  <si>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</si>
  <si>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</si>
  <si>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</si>
  <si>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</si>
  <si>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</si>
  <si>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</si>
  <si>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</si>
  <si>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</si>
  <si>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</si>
  <si>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</si>
  <si>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</si>
  <si>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</si>
  <si>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</si>
  <si>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</si>
  <si>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</si>
  <si>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</si>
  <si>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</si>
  <si>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</si>
  <si>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</si>
  <si>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</si>
  <si>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</si>
  <si>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</si>
  <si>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</si>
  <si>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</si>
  <si>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</si>
  <si>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</si>
  <si>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</si>
  <si>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</si>
  <si>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</si>
  <si>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</si>
  <si>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</si>
  <si>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</si>
  <si>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</si>
  <si>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</si>
  <si>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</si>
  <si>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</si>
  <si>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</si>
  <si>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</si>
  <si>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</si>
  <si>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</si>
  <si>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</si>
  <si>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</si>
  <si>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</si>
  <si>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</si>
  <si>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</si>
  <si>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</si>
  <si>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</si>
  <si>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</si>
  <si>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</si>
  <si>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</si>
  <si>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</si>
  <si>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</si>
  <si>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</si>
  <si>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</si>
  <si>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</si>
  <si>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</si>
  <si>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</si>
  <si>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</si>
  <si>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</si>
  <si>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</si>
  <si>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</si>
  <si>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</si>
  <si>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</si>
  <si>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</si>
  <si>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</si>
  <si>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</si>
  <si>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</si>
  <si>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</si>
  <si>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</si>
  <si>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</si>
  <si>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</si>
  <si>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</si>
  <si>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</si>
  <si>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</si>
  <si>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</si>
  <si>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</si>
  <si>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</si>
  <si>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</si>
  <si>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</si>
  <si>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</si>
  <si>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</si>
  <si>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</si>
  <si>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</si>
  <si>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</si>
  <si>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</si>
  <si>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</si>
  <si>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</si>
  <si>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</si>
  <si>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</si>
  <si>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</si>
  <si>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</si>
  <si>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</si>
  <si>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</si>
  <si>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</si>
  <si>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</si>
  <si>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</si>
  <si>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</si>
  <si>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</si>
  <si>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</si>
  <si>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</si>
  <si>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</si>
  <si>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</si>
  <si>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</si>
  <si>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</si>
  <si>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</si>
  <si>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</si>
  <si>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</si>
  <si>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</si>
  <si>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</si>
  <si>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</si>
  <si>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</si>
  <si>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</si>
  <si>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</si>
  <si>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</si>
  <si>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</si>
  <si>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</si>
  <si>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</si>
  <si>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</si>
  <si>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</si>
  <si>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</si>
  <si>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</si>
  <si>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</si>
  <si>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</si>
  <si>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</si>
  <si>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</si>
  <si>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</si>
  <si>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</si>
  <si>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</si>
  <si>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</si>
  <si>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</si>
  <si>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</si>
  <si>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</si>
  <si>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</si>
  <si>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</si>
  <si>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</si>
  <si>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</si>
  <si>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</si>
  <si>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</si>
  <si>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</si>
  <si>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</si>
  <si>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</si>
  <si>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</si>
  <si>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</si>
  <si>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</si>
  <si>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</si>
  <si>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</si>
  <si>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</si>
  <si>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</si>
  <si>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</si>
  <si>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</si>
  <si>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</si>
  <si>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</si>
  <si>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</si>
  <si>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</si>
  <si>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</si>
  <si>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</si>
  <si>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</si>
  <si>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</si>
  <si>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</si>
  <si>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</si>
  <si>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</si>
  <si>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</si>
  <si>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</si>
  <si>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</si>
  <si>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</si>
  <si>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</si>
  <si>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</si>
  <si>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</si>
  <si>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</si>
  <si>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</si>
  <si>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</si>
  <si>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</si>
  <si>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</si>
  <si>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</si>
  <si>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</si>
  <si>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</si>
  <si>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</si>
  <si>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</si>
  <si>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</si>
  <si>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</si>
  <si>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</si>
  <si>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</si>
  <si>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</si>
  <si>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</si>
  <si>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</si>
  <si>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</si>
  <si>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</si>
  <si>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</si>
  <si>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</si>
  <si>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</si>
  <si>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</si>
  <si>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</si>
  <si>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</si>
  <si>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</si>
  <si>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</si>
  <si>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</si>
  <si>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</si>
  <si>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</si>
  <si>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</si>
  <si>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</si>
  <si>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</si>
  <si>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</si>
  <si>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</si>
  <si>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</si>
  <si>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</si>
  <si>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</si>
  <si>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</si>
  <si>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</si>
  <si>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</si>
  <si>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</si>
  <si>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</si>
  <si>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</si>
  <si>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</si>
  <si>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</si>
  <si>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</si>
  <si>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</si>
  <si>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</si>
  <si>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</si>
  <si>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</si>
  <si>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</si>
  <si>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</si>
  <si>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</si>
  <si>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</si>
  <si>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</si>
  <si>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</si>
  <si>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</si>
  <si>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</si>
  <si>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</si>
  <si>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</si>
  <si>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</si>
  <si>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</si>
  <si>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</si>
  <si>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</si>
  <si>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</si>
  <si>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</si>
  <si>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</si>
  <si>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</si>
  <si>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</si>
  <si>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</si>
  <si>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</si>
  <si>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</si>
  <si>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</si>
  <si>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</si>
  <si>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</si>
  <si>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</si>
  <si>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</si>
  <si>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</si>
  <si>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</si>
  <si>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</si>
  <si>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</si>
  <si>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</si>
  <si>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</si>
  <si>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</si>
  <si>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</si>
  <si>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</si>
  <si>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</si>
  <si>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</si>
  <si>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</si>
  <si>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</si>
  <si>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</si>
  <si>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</si>
  <si>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</si>
  <si>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</si>
  <si>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</si>
  <si>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</si>
  <si>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</si>
  <si>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</si>
  <si>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</si>
  <si>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</si>
  <si>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</si>
  <si>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</si>
  <si>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</si>
  <si>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</si>
  <si>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</si>
  <si>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</si>
  <si>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</si>
  <si>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</si>
  <si>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</si>
  <si>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</si>
  <si>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</si>
  <si>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</si>
  <si>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</si>
  <si>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</si>
  <si>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</si>
  <si>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</si>
  <si>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</si>
  <si>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</si>
  <si>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</si>
  <si>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</si>
  <si>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</si>
  <si>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</si>
  <si>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</si>
  <si>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</si>
  <si>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</si>
  <si>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</si>
  <si>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</si>
  <si>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</si>
  <si>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</si>
  <si>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</si>
  <si>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</si>
  <si>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</si>
  <si>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</si>
  <si>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</si>
  <si>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</si>
  <si>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</si>
  <si>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</si>
  <si>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</si>
  <si>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</si>
  <si>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</si>
  <si>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</si>
  <si>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</si>
  <si>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</si>
  <si>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</si>
  <si>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</si>
  <si>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</si>
  <si>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</si>
  <si>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</si>
  <si>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</si>
  <si>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</si>
  <si>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</si>
  <si>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</si>
  <si>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</si>
  <si>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</si>
  <si>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</si>
  <si>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</si>
  <si>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</si>
  <si>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</si>
  <si>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</si>
  <si>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</si>
  <si>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</si>
  <si>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</si>
  <si>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</si>
  <si>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</si>
  <si>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</si>
  <si>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</si>
  <si>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</si>
  <si>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</si>
  <si>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</si>
  <si>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</si>
  <si>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</si>
  <si>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</si>
  <si>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</si>
  <si>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</si>
  <si>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</si>
  <si>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</si>
  <si>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</si>
  <si>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</si>
  <si>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</si>
  <si>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</si>
  <si>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</si>
  <si>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</si>
  <si>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</si>
  <si>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</si>
  <si>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</si>
  <si>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</si>
  <si>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</si>
  <si>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</si>
  <si>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</si>
  <si>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</si>
  <si>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</si>
  <si>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</si>
  <si>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</si>
  <si>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</si>
  <si>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</si>
  <si>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</si>
  <si>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</si>
  <si>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</si>
  <si>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</si>
  <si>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</si>
  <si>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</si>
  <si>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</si>
  <si>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</si>
  <si>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</si>
  <si>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</si>
  <si>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</si>
  <si>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</si>
  <si>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</si>
  <si>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</si>
  <si>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</si>
  <si>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</si>
  <si>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</si>
  <si>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</si>
  <si>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</si>
  <si>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</si>
  <si>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</si>
  <si>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</si>
  <si>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</si>
  <si>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</si>
  <si>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</si>
  <si>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</si>
  <si>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</si>
  <si>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</si>
  <si>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</si>
  <si>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</si>
  <si>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</si>
  <si>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</si>
  <si>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</si>
  <si>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</si>
  <si>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</si>
  <si>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</si>
  <si>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</si>
  <si>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</si>
  <si>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</si>
  <si>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</si>
  <si>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</si>
  <si>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</si>
  <si>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</si>
  <si>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</si>
  <si>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</si>
  <si>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</si>
  <si>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</si>
  <si>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</si>
  <si>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</si>
  <si>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</si>
  <si>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</si>
  <si>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</si>
  <si>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</si>
  <si>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</si>
  <si>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</si>
  <si>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</si>
  <si>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</si>
  <si>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</si>
  <si>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</si>
  <si>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</si>
  <si>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</si>
  <si>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</si>
  <si>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</si>
  <si>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</si>
  <si>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</si>
  <si>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</si>
  <si>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</si>
  <si>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</si>
  <si>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</si>
  <si>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</si>
  <si>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</si>
  <si>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</si>
  <si>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</si>
  <si>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</si>
  <si>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</si>
  <si>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</si>
  <si>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</si>
  <si>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</si>
  <si>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</si>
  <si>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</si>
  <si>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</si>
  <si>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</si>
  <si>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</si>
  <si>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</si>
  <si>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</si>
  <si>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</si>
  <si>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</si>
  <si>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</si>
  <si>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</si>
  <si>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</si>
  <si>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</si>
  <si>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</si>
  <si>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</si>
  <si>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</si>
  <si>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</si>
  <si>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</si>
  <si>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</si>
  <si>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</si>
  <si>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</si>
  <si>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</si>
  <si>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</si>
  <si>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</si>
  <si>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</si>
  <si>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</si>
  <si>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</si>
  <si>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</si>
  <si>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</si>
  <si>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</si>
  <si>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</si>
  <si>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</si>
  <si>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</si>
  <si>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</si>
  <si>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</si>
  <si>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</si>
  <si>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</si>
  <si>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</si>
  <si>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</si>
  <si>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</si>
  <si>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</si>
  <si>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</si>
  <si>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</si>
  <si>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</si>
  <si>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</si>
  <si>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</si>
  <si>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</si>
  <si>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</si>
  <si>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</si>
  <si>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</si>
  <si>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</si>
  <si>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</si>
  <si>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</si>
  <si>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</si>
  <si>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</si>
  <si>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</si>
  <si>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</si>
  <si>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</si>
  <si>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</si>
  <si>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</si>
  <si>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</si>
  <si>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</si>
  <si>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</si>
  <si>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</si>
  <si>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</si>
  <si>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</si>
  <si>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</si>
  <si>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</si>
  <si>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</si>
  <si>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</si>
  <si>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</si>
  <si>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</si>
  <si>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</si>
  <si>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</si>
  <si>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</si>
  <si>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</si>
  <si>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</si>
  <si>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</si>
  <si>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</si>
  <si>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</si>
  <si>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</si>
  <si>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</si>
  <si>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</si>
  <si>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</si>
  <si>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</si>
  <si>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</si>
  <si>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</si>
  <si>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</si>
  <si>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</si>
  <si>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</si>
  <si>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</si>
  <si>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</si>
  <si>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</si>
  <si>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</si>
  <si>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</si>
  <si>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</si>
  <si>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</si>
  <si>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</si>
  <si>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</si>
  <si>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</si>
  <si>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</si>
  <si>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</si>
  <si>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</si>
  <si>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</si>
  <si>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</si>
  <si>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</si>
  <si>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</si>
  <si>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</si>
  <si>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</si>
  <si>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</si>
  <si>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</si>
  <si>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</si>
  <si>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</si>
  <si>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</si>
  <si>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</si>
  <si>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</si>
  <si>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</si>
  <si>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</si>
  <si>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</si>
  <si>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</si>
  <si>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</si>
  <si>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</si>
  <si>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</si>
  <si>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</si>
  <si>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</si>
  <si>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</si>
  <si>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</si>
  <si>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</si>
  <si>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</si>
  <si>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</si>
  <si>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</si>
  <si>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</si>
  <si>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</si>
  <si>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</si>
  <si>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</si>
  <si>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</si>
  <si>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</si>
  <si>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</si>
  <si>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</si>
  <si>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</si>
  <si>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</si>
  <si>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</si>
  <si>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</si>
  <si>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</si>
  <si>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</si>
  <si>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</si>
  <si>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</si>
  <si>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</si>
  <si>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</si>
  <si>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</si>
  <si>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</si>
  <si>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</si>
  <si>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</si>
  <si>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</si>
  <si>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</si>
  <si>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</si>
  <si>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</si>
  <si>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</si>
  <si>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</si>
  <si>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</si>
  <si>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</si>
  <si>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</si>
  <si>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</si>
  <si>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</si>
  <si>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</si>
  <si>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</si>
  <si>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</si>
  <si>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</si>
  <si>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</si>
  <si>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</si>
  <si>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</si>
  <si>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</si>
  <si>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</si>
  <si>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</si>
  <si>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</si>
  <si>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</si>
  <si>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</si>
  <si>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</si>
  <si>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</si>
  <si>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</si>
  <si>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</si>
  <si>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</si>
  <si>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</si>
  <si>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</si>
  <si>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</si>
  <si>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</si>
  <si>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</si>
  <si>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</si>
  <si>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</si>
  <si>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</si>
  <si>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</si>
  <si>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</si>
  <si>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</si>
  <si>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</si>
  <si>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</si>
  <si>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</si>
  <si>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</si>
  <si>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</si>
  <si>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</si>
  <si>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</si>
  <si>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</si>
  <si>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</si>
  <si>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</si>
  <si>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</si>
  <si>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</si>
  <si>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</si>
  <si>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</si>
  <si>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</si>
  <si>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</si>
  <si>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</si>
  <si>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</si>
  <si>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</si>
  <si>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</si>
  <si>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</si>
  <si>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</si>
  <si>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</si>
  <si>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</si>
  <si>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</si>
  <si>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</si>
  <si>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</si>
  <si>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</si>
  <si>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</si>
  <si>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</si>
  <si>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</si>
  <si>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</si>
  <si>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</si>
  <si>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</si>
  <si>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</si>
  <si>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</si>
  <si>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</si>
  <si>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</si>
  <si>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</si>
  <si>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</si>
  <si>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</si>
  <si>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</si>
  <si>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</si>
  <si>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</si>
  <si>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</si>
  <si>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</si>
  <si>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</si>
  <si>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</si>
  <si>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</si>
  <si>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</si>
  <si>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</si>
  <si>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</si>
  <si>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</si>
  <si>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</si>
  <si>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</si>
  <si>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</si>
  <si>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</si>
  <si>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</si>
  <si>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</si>
  <si>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</si>
  <si>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</si>
  <si>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</si>
  <si>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</si>
  <si>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</si>
  <si>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</si>
  <si>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</si>
  <si>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</si>
  <si>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</si>
  <si>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</si>
  <si>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</si>
  <si>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</si>
  <si>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</si>
  <si>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</si>
  <si>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</si>
  <si>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</si>
  <si>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</si>
  <si>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</si>
  <si>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</si>
  <si>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</si>
  <si>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</si>
  <si>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</si>
  <si>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</si>
  <si>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</si>
  <si>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</si>
  <si>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</si>
  <si>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</si>
  <si>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</si>
  <si>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</si>
  <si>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</si>
  <si>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</si>
  <si>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</si>
  <si>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</si>
  <si>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</si>
  <si>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</si>
  <si>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</si>
  <si>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</si>
  <si>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</si>
  <si>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</si>
  <si>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</si>
  <si>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</si>
  <si>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</si>
  <si>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</si>
  <si>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</si>
  <si>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</si>
  <si>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</si>
  <si>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</si>
  <si>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</si>
  <si>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</si>
  <si>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</si>
  <si>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</si>
  <si>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</si>
  <si>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</si>
  <si>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</si>
  <si>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</si>
  <si>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</si>
  <si>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</si>
  <si>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</si>
  <si>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</si>
  <si>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</si>
  <si>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</si>
  <si>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</si>
  <si>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</si>
  <si>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</si>
  <si>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</si>
  <si>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</si>
  <si>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</si>
  <si>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</si>
  <si>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</si>
  <si>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</si>
  <si>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</si>
  <si>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</si>
  <si>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</si>
  <si>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</si>
  <si>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</si>
  <si>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</si>
  <si>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</si>
  <si>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</si>
  <si>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</si>
  <si>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</si>
  <si>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</si>
  <si>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</si>
  <si>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</si>
  <si>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</si>
  <si>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</si>
  <si>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</si>
  <si>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</si>
  <si>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</si>
  <si>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</si>
  <si>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</si>
  <si>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</si>
  <si>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</si>
  <si>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</si>
  <si>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</si>
  <si>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</si>
  <si>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</si>
  <si>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</si>
  <si>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</si>
  <si>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</si>
  <si>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</si>
  <si>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</si>
  <si>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</si>
  <si>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</si>
  <si>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</si>
  <si>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</si>
  <si>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</si>
  <si>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</si>
  <si>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</si>
  <si>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</si>
  <si>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</si>
  <si>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</si>
  <si>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</si>
  <si>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</si>
  <si>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</si>
  <si>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</si>
  <si>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</si>
  <si>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</si>
  <si>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</si>
  <si>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</si>
  <si>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</si>
  <si>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</si>
  <si>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</si>
  <si>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</si>
  <si>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</si>
  <si>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</si>
  <si>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</si>
  <si>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</si>
  <si>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</si>
  <si>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</si>
  <si>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</si>
  <si>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</si>
  <si>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</si>
  <si>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</si>
  <si>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</si>
  <si>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</si>
  <si>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</si>
  <si>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</si>
  <si>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</si>
  <si>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</si>
  <si>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</si>
  <si>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</si>
  <si>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</si>
  <si>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</si>
  <si>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</si>
  <si>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</si>
  <si>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</si>
  <si>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</si>
  <si>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</si>
  <si>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</si>
  <si>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</si>
  <si>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</si>
  <si>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</si>
  <si>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</si>
  <si>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</si>
  <si>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</si>
  <si>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</si>
  <si>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</si>
  <si>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</si>
  <si>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</si>
  <si>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</si>
  <si>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</si>
  <si>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</si>
  <si>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</si>
  <si>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</si>
  <si>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</si>
  <si>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</si>
  <si>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</si>
  <si>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</si>
  <si>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</si>
  <si>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</si>
  <si>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</si>
  <si>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</si>
  <si>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</si>
  <si>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</si>
  <si>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</si>
  <si>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</si>
  <si>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</si>
  <si>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</si>
  <si>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</si>
  <si>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</si>
  <si>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</si>
  <si>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</si>
  <si>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</si>
  <si>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</si>
  <si>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</si>
  <si>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</si>
  <si>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</si>
  <si>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</si>
  <si>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</si>
  <si>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</si>
  <si>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</si>
  <si>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</si>
  <si>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</si>
  <si>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</si>
  <si>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</si>
  <si>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</si>
  <si>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</si>
  <si>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</si>
  <si>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</si>
  <si>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</si>
  <si>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</si>
  <si>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</si>
  <si>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</si>
  <si>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</si>
  <si>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</si>
  <si>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</si>
  <si>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</si>
  <si>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</si>
  <si>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</si>
  <si>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</si>
  <si>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</si>
  <si>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</si>
  <si>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</si>
  <si>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</si>
  <si>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</si>
  <si>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</si>
  <si>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</si>
  <si>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</si>
  <si>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</si>
  <si>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</si>
  <si>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</si>
  <si>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</si>
  <si>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</si>
  <si>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</si>
  <si>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</si>
  <si>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</si>
  <si>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</si>
  <si>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</si>
  <si>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</si>
  <si>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</si>
  <si>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</si>
  <si>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</si>
  <si>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</si>
  <si>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</si>
  <si>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</si>
  <si>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</si>
  <si>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</si>
  <si>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</si>
  <si>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</si>
  <si>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</si>
  <si>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</si>
  <si>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</si>
  <si>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</si>
  <si>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</si>
  <si>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</si>
  <si>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</si>
  <si>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</si>
  <si>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</si>
  <si>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</si>
  <si>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</si>
  <si>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</si>
  <si>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</si>
  <si>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</si>
  <si>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</si>
  <si>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</si>
  <si>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</si>
  <si>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</si>
  <si>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</si>
  <si>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</si>
  <si>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</si>
  <si>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</si>
  <si>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</si>
  <si>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</si>
  <si>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</si>
  <si>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</si>
  <si>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</si>
  <si>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</si>
  <si>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</si>
  <si>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</si>
  <si>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</si>
  <si>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</si>
  <si>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</si>
  <si>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</si>
  <si>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</si>
  <si>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</si>
  <si>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</si>
  <si>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</si>
  <si>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</si>
  <si>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</si>
  <si>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</si>
  <si>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</si>
  <si>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</si>
  <si>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</si>
  <si>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</si>
  <si>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</si>
  <si>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</si>
  <si>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</si>
  <si>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</si>
  <si>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</si>
  <si>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</si>
  <si>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</si>
  <si>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</si>
  <si>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</si>
  <si>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</si>
  <si>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</si>
  <si>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</si>
  <si>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</si>
  <si>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</si>
  <si>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</si>
  <si>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</si>
  <si>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</si>
  <si>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</si>
  <si>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</si>
  <si>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</si>
  <si>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</si>
  <si>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</si>
  <si>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</si>
  <si>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</si>
  <si>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</si>
  <si>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</si>
  <si>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</si>
  <si>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</si>
  <si>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</si>
  <si>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</si>
  <si>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</si>
  <si>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</si>
  <si>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</si>
  <si>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</si>
  <si>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</si>
  <si>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</si>
  <si>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</si>
  <si>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</si>
  <si>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</si>
  <si>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</si>
  <si>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</si>
  <si>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</si>
  <si>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</si>
  <si>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</si>
  <si>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</si>
  <si>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</si>
  <si>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</si>
  <si>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</si>
  <si>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</si>
  <si>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</si>
  <si>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</si>
  <si>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</si>
  <si>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</si>
  <si>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</si>
  <si>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</si>
  <si>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</si>
  <si>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</si>
  <si>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</si>
  <si>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</si>
  <si>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</si>
  <si>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</si>
  <si>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</si>
  <si>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</si>
  <si>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</si>
  <si>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</si>
  <si>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</si>
  <si>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</si>
  <si>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</si>
  <si>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</si>
  <si>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</si>
  <si>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</si>
  <si>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</si>
  <si>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</si>
  <si>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</si>
  <si>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</si>
  <si>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</si>
  <si>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</si>
  <si>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</si>
  <si>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</si>
  <si>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</si>
  <si>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</si>
  <si>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</si>
  <si>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</si>
  <si>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</si>
  <si>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</si>
  <si>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</si>
  <si>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</si>
  <si>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</si>
  <si>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</si>
  <si>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</si>
  <si>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</si>
  <si>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</si>
  <si>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</si>
  <si>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</si>
  <si>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</si>
  <si>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</si>
  <si>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</si>
  <si>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</si>
  <si>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</si>
  <si>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</si>
  <si>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</si>
  <si>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</si>
  <si>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</si>
  <si>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</si>
  <si>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</si>
  <si>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</si>
  <si>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</si>
  <si>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</si>
  <si>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</si>
  <si>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</si>
  <si>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</si>
  <si>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</si>
  <si>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</si>
  <si>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</si>
  <si>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</si>
  <si>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</si>
  <si>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</si>
  <si>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</si>
  <si>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</si>
  <si>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</si>
  <si>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</si>
  <si>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</si>
  <si>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</si>
  <si>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</si>
  <si>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</si>
  <si>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</si>
  <si>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</si>
  <si>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</si>
  <si>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</si>
  <si>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</si>
  <si>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</si>
  <si>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</si>
  <si>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</si>
  <si>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</si>
  <si>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</si>
  <si>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</si>
  <si>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</si>
  <si>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</si>
  <si>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</si>
  <si>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</si>
  <si>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</si>
  <si>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</si>
  <si>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</si>
  <si>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</si>
  <si>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</si>
  <si>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</si>
  <si>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</si>
  <si>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</si>
  <si>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</si>
  <si>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</si>
  <si>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</si>
  <si>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</si>
  <si>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</si>
  <si>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</si>
  <si>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</si>
  <si>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</si>
  <si>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</si>
  <si>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</si>
  <si>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</si>
  <si>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</si>
  <si>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</si>
  <si>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</si>
  <si>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</si>
  <si>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</si>
  <si>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</si>
  <si>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</si>
  <si>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</si>
  <si>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</si>
  <si>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</si>
  <si>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</si>
  <si>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</si>
  <si>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</si>
  <si>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</si>
  <si>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</si>
  <si>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</si>
  <si>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</si>
  <si>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</si>
  <si>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</si>
  <si>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</si>
  <si>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</si>
  <si>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</si>
  <si>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</si>
  <si>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</si>
  <si>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</si>
  <si>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</si>
  <si>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</si>
  <si>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</si>
  <si>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</si>
  <si>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</si>
  <si>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</si>
  <si>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</si>
  <si>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</si>
  <si>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</si>
  <si>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</si>
  <si>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</si>
  <si>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</si>
  <si>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</si>
  <si>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</si>
  <si>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</si>
  <si>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</si>
  <si>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</si>
  <si>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</si>
  <si>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</si>
  <si>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</si>
  <si>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</si>
  <si>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</si>
  <si>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</si>
  <si>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</si>
  <si>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</si>
  <si>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</si>
  <si>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</si>
  <si>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</si>
  <si>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</si>
  <si>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</si>
  <si>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</si>
  <si>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</si>
  <si>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</si>
  <si>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</si>
  <si>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</si>
  <si>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</si>
  <si>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</si>
  <si>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</si>
  <si>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</si>
  <si>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</si>
  <si>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</si>
  <si>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</si>
  <si>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</si>
  <si>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</si>
  <si>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</si>
  <si>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</si>
  <si>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</si>
  <si>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</si>
  <si>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</si>
  <si>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</si>
  <si>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</si>
  <si>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</si>
  <si>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</si>
  <si>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</si>
  <si>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</si>
  <si>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</si>
  <si>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</si>
  <si>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</si>
  <si>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</si>
  <si>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</si>
  <si>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</si>
  <si>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</si>
  <si>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</si>
  <si>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</si>
  <si>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</si>
  <si>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</si>
  <si>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</si>
  <si>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</si>
  <si>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</si>
  <si>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</si>
  <si>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</si>
  <si>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</si>
  <si>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</si>
  <si>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</si>
  <si>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</si>
  <si>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</si>
  <si>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</si>
  <si>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</si>
  <si>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</si>
  <si>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</si>
  <si>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</si>
  <si>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</si>
  <si>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</si>
  <si>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</si>
  <si>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</si>
  <si>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</si>
  <si>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</si>
  <si>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</si>
  <si>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</si>
  <si>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</si>
  <si>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</si>
  <si>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</si>
  <si>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</si>
  <si>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</si>
  <si>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</si>
  <si>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</si>
  <si>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</si>
  <si>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</si>
  <si>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</si>
  <si>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</si>
  <si>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</si>
  <si>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</si>
  <si>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</si>
  <si>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</si>
  <si>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</si>
  <si>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</si>
  <si>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</si>
  <si>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</si>
  <si>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</si>
  <si>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</si>
  <si>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</si>
  <si>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</si>
  <si>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</si>
  <si>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</si>
  <si>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</si>
  <si>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</si>
  <si>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</si>
  <si>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</si>
  <si>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</si>
  <si>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</si>
  <si>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</si>
  <si>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</si>
  <si>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</si>
  <si>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</si>
  <si>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</si>
  <si>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</si>
  <si>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</si>
  <si>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</si>
  <si>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</si>
  <si>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</si>
  <si>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</si>
  <si>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</si>
  <si>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</si>
  <si>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</si>
  <si>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</si>
  <si>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</si>
  <si>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</si>
  <si>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</si>
  <si>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</si>
  <si>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</si>
  <si>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</si>
  <si>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</si>
  <si>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</si>
  <si>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</si>
  <si>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</si>
  <si>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</si>
  <si>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</si>
  <si>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</si>
  <si>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</si>
  <si>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</si>
  <si>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</si>
  <si>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</si>
  <si>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</si>
  <si>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</si>
  <si>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</si>
  <si>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</si>
  <si>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</si>
  <si>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</si>
  <si>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</si>
  <si>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</si>
  <si>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</si>
  <si>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</si>
  <si>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</si>
  <si>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</si>
  <si>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</si>
  <si>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</si>
  <si>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</si>
  <si>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</si>
  <si>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</si>
  <si>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</si>
  <si>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</si>
  <si>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</si>
  <si>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</si>
  <si>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</si>
  <si>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</si>
  <si>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</si>
  <si>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</si>
  <si>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</si>
  <si>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</si>
  <si>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</si>
  <si>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</si>
  <si>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</si>
  <si>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</si>
  <si>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</si>
  <si>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</si>
  <si>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</si>
  <si>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</si>
  <si>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</si>
  <si>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</si>
  <si>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</si>
  <si>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</si>
  <si>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</si>
  <si>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</si>
  <si>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</si>
  <si>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</si>
  <si>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</si>
  <si>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</si>
  <si>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</si>
  <si>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</si>
  <si>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</si>
  <si>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</si>
  <si>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</si>
  <si>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</si>
  <si>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</si>
  <si>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</si>
  <si>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</si>
  <si>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</si>
  <si>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</si>
  <si>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</si>
  <si>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</si>
  <si>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</si>
  <si>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</si>
  <si>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</si>
  <si>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</si>
  <si>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</si>
  <si>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</si>
  <si>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</si>
  <si>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</si>
  <si>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</si>
  <si>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</si>
  <si>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</si>
  <si>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</si>
  <si>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</si>
  <si>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</si>
  <si>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</si>
  <si>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</si>
  <si>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</si>
  <si>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</si>
  <si>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</si>
  <si>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</si>
  <si>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</si>
  <si>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</si>
  <si>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</si>
  <si>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</si>
  <si>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</si>
  <si>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</si>
  <si>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</si>
  <si>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</si>
  <si>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</si>
  <si>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</si>
  <si>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</si>
  <si>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</si>
  <si>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</si>
  <si>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</si>
  <si>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</si>
  <si>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</si>
  <si>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</si>
  <si>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</si>
  <si>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</si>
  <si>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</si>
  <si>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</si>
  <si>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</si>
  <si>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</si>
  <si>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</si>
  <si>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</si>
  <si>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</si>
  <si>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</si>
  <si>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</si>
  <si>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</si>
  <si>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</si>
  <si>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</si>
  <si>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</si>
  <si>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</si>
  <si>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</si>
  <si>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</si>
  <si>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</si>
  <si>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</si>
  <si>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</si>
  <si>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</si>
  <si>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</si>
  <si>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</si>
  <si>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</si>
  <si>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</si>
  <si>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</si>
  <si>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</si>
  <si>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</si>
  <si>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</si>
  <si>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</si>
  <si>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</si>
  <si>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</si>
  <si>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</si>
  <si>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</si>
  <si>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</si>
  <si>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</si>
  <si>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</si>
  <si>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</si>
  <si>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</si>
  <si>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</si>
  <si>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</si>
  <si>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</si>
  <si>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</si>
  <si>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</si>
  <si>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</si>
  <si>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</si>
  <si>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</si>
  <si>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</si>
  <si>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</si>
  <si>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</si>
  <si>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</si>
  <si>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</si>
  <si>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</si>
  <si>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</si>
  <si>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</si>
  <si>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</si>
  <si>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</si>
  <si>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</si>
  <si>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</si>
  <si>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</si>
  <si>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</si>
  <si>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</si>
  <si>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</si>
  <si>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</si>
  <si>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</si>
  <si>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</si>
  <si>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</si>
  <si>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</si>
  <si>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</si>
  <si>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</si>
  <si>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</si>
  <si>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</si>
  <si>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</si>
  <si>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</si>
  <si>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</si>
  <si>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</si>
  <si>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</si>
  <si>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NO</t>
  </si>
  <si>
    <t>100 MIN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</si>
  <si>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</si>
  <si>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</si>
  <si>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</si>
  <si>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</si>
  <si>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</si>
  <si>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</si>
  <si>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</si>
  <si>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</si>
  <si>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</si>
  <si>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</si>
  <si>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</si>
  <si>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PCM-20251128-00000608</t>
  </si>
  <si>
    <t>ETA 20 mins</t>
  </si>
  <si>
    <t>PCM-20251128-00000663</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</si>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</sst>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56" dataDxfId="155" headerRowBorderDxfId="153" tableBorderDxfId="154" totalsRowBorderDxfId="152">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326.6386768518496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45989.587102777776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45989.587102777776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45989.587102777776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45989.587102777776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45989.587102777776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45989.587102777776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45989.587102777776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45989.587102777776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45989.587102777776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45989.587102777776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45989.587102777776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45989.587102777776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45989.587102777776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45989.587102777776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45989.587102777776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45989.587102777776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45989.587102777776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45989.587102777776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45989.587102777776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45989.587102777776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45989.587102777776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45989.587102777776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45989.587102777776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45989.587102777776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45989.587102777776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45989.587102777776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45989.587102777776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45989.587102777776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45989.587102777776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45989.587102777776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45989.587102777776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45989.587102777776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45989.587102777776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45989.587102777776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45989.587102777776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45989.587102777776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45989.587102777776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45989.587102777776</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77B02ADA-E22B-4455-A35E-C9CBE61A23E7}"/>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164.58726481481426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5.1996837962942664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0.94629259259090759</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5</v>
      </c>
      <c r="D6" s="18" t="s">
        <v>24720</v>
      </c>
      <c r="E6" s="99" t="s">
        <v>39100</v>
      </c>
      <c r="F6" s="100"/>
      <c r="G6" s="101">
        <f ca="1">IFERROR(NOW()-F6,"-")</f>
        <v>45989.587102777776</v>
      </c>
      <c r="H6" s="100">
        <v>45989.577847222223</v>
      </c>
      <c r="I6" s="18" t="str">
        <f>IFERROR(VLOOKUP(D6,DB!A:F,6,0),"")</f>
        <v>SCECO</v>
      </c>
      <c r="J6" s="18" t="str">
        <f>IFERROR(VLOOKUP(D6,DB!A:G,7,0),"")</f>
        <v>No BB Shifted+No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45989.587102777776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45989.587102777776</v>
      </c>
      <c r="H8" s="100"/>
      <c r="I8" s="18" t="str">
        <f>IFERROR(VLOOKUP(D8,DB!A:F,6,0),"")</f>
        <v/>
      </c>
      <c r="J8" s="18" t="str">
        <f>IFERROR(VLOOKUP(D8,DB!A:G,7,0),"")</f>
        <v/>
      </c>
      <c r="K8" s="19" t="s">
        <v>39115</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45989.587102777776</v>
      </c>
      <c r="H9" s="100"/>
      <c r="I9" s="18" t="str">
        <f>IFERROR(VLOOKUP(D9,DB!A:F,6,0),"")</f>
        <v/>
      </c>
      <c r="J9" s="18" t="str">
        <f>IFERROR(VLOOKUP(D9,DB!A:G,7,0),"")</f>
        <v/>
      </c>
      <c r="K9" s="19" t="s">
        <v>39115</v>
      </c>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45989.587102777776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45989.587102777776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45989.587102777776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45989.587102777776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45989.587102777776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45989.587102777776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45989.587102777776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45989.587102777776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45989.587102777776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45989.587102777776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45989.587102777776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45989.587102777776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45989.587102777776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45989.587102777776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45989.587102777776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45989.587102777776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45989.587102777776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45989.587102777776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45989.587102777776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45989.587102777776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45989.587102777776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45989.587102777776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45989.587102777776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45989.587102777776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45989.587102777776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45989.587102777776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45989.587102777776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45989.587102777776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45989.587102777776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45989.587102777776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45989.587102777776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45989.587102777776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45989.587102777776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45989.587102777776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45989.587102777776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45989.587102777776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45989.587102777776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45989.587102777776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45989.587102777776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45989.587102777776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45989.587102777776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45989.587102777776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45989.587102777776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45989.587102777776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45989.587102777776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45989.587102777776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45989.587102777776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45989.587102777776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45989.587102777776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45989.587102777776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45989.587102777776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45989.587102777776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45989.587102777776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45989.587102777776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45989.587102777776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45989.587102777776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45989.587102777776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45989.587102777776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45989.587102777776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45989.587102777776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45989.587102777776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45989.587102777776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45989.587102777776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45989.587102777776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45989.587102777776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45989.587102777776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45989.587102777776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45989.587102777776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45989.587102777776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45989.587102777776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45989.587102777776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45989.587102777776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45989.587102777776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45989.587102777776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45989.587102777776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45989.587102777776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45989.587102777776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45989.587102777776</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45989.587102777776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45989.587102777776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45989.587102777776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45989.587102777776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45989.587102777776</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45989.587102777776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45989.587102777776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45989.587102777776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45989.587102777776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45989.587102777776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45989.587102777776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45989.587102777776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45989.587102777776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45989.587102777776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45989.587102777776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45989.587102777776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45989.587102777776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45989.587102777776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45989.587102777776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45989.587102777776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45989.587102777776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45989.587102777776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45989.587102777776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45989.587102777776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45989.587102777776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45989.587102777776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45989.587102777776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45989.587102777776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45989.587102777776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45989.587102777776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45989.587102777776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45989.587102777776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45989.587102777776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45989.587102777776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45989.587102777776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45989.587102777776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45989.587102777776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45989.587102777776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45989.587102777776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45989.587102777776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45989.587102777776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45989.587102777776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45989.587102777776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45989.587102777776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45989.587102777776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45989.587102777776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45989.587102777776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45989.587102777776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45989.587102777776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45989.587102777776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45989.587102777776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45989.587102777776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45989.587102777776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45989.587102777776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45989.587102777776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45989.587102777776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45989.587102777776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45989.587102777776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45989.587102777776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45989.587102777776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45989.587102777776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45989.587102777776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45989.587102777776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45989.587102777776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45989.587102777776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45989.587102777776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45989.587102777776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45989.587102777776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45989.587102777776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45989.587102777776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45989.587102777776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45989.587102777776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45989.587102777776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45989.587102777776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45989.587102777776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45989.587102777776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45989.587102777776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45989.587102777776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45989.587102777776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45989.587102777776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45989.587102777776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45989.587102777776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45989.587102777776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45989.587102777776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45989.587102777776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45989.587102777776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45989.587102777776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45989.587102777776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45989.587102777776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45989.587102777776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45989.587102777776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45989.587102777776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45989.587102777776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45989.587102777776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45989.587102777776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45989.587102777776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45989.587102777776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45989.587102777776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45989.587102777776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45989.587102777776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45989.587102777776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45989.587102777776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45989.587102777776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45989.587102777776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45989.587102777776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45989.587102777776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45989.587102777776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45989.587102777776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45989.587102777776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45989.587102777776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45989.587102777776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45989.587102777776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45989.587102777776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45989.587102777776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45989.587102777776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45989.587102777776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45989.587102777776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45989.587102777776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45989.587102777776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45989.587102777776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45989.587102777776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45989.587102777776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45989.587102777776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45989.587102777776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45989.587102777776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45989.587102777776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45989.587102777776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45989.587102777776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45989.587102777776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45989.587102777776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45989.587102777776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45989.587102777776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45989.587102777776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45989.587102777776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45989.587102777776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45989.587102777776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45989.587102777776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45989.587102777776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45989.587102777776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45989.587102777776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45989.587102777776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45989.587102777776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45989.587102777776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45989.587102777776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45989.587102777776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45989.587102777776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45989.587102777776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45989.587102777776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45989.587102777776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45989.587102777776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45989.587102777776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45989.587102777776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45989.587102777776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45989.587102777776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45989.587102777776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45989.587102777776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45989.587102777776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45989.587102777776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45989.587102777776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45989.587102777776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45989.587102777776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45989.587102777776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45989.587102777776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45989.587102777776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45989.587102777776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45989.587102777776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45989.587102777776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45989.587102777776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45989.587102777776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45989.587102777776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45989.587102777776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45989.587102777776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45989.587102777776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45989.587102777776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45989.587102777776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45989.587102777776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45989.587102777776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45989.587102777776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45989.587102777776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45989.587102777776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45989.587102777776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45989.587102777776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45989.587102777776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45989.587102777776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45989.587102777776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45989.587102777776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45989.587102777776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45989.587102777776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45989.587102777776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45989.587102777776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45989.587102777776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45989.587102777776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45989.587102777776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45989.587102777776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45989.587102777776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45989.587102777776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45989.587102777776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45989.587102777776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45989.587102777776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45989.587102777776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45989.587102777776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45989.587102777776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45989.587102777776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45989.587102777776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45989.587102777776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45989.587102777776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45989.587102777776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45989.587102777776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45989.587102777776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45989.587102777776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45989.587102777776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45989.587102777776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45989.587102777776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45989.587102777776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45989.587102777776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45989.587102777776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45989.587102777776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45989.587102777776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45989.587102777776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45989.587102777776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45989.587102777776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45989.587102777776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45989.587102777776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45989.587102777776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45989.587102777776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45989.587102777776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45989.587102777776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45989.587102777776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45989.587102777776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45989.587102777776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45989.587102777776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45989.587102777776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45989.587102777776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45989.587102777776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45989.587102777776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45989.587102777776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45989.587102777776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45989.587102777776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45989.587102777776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45989.587102777776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45989.587102777776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45989.587102777776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45989.587102777776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45989.587102777776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45989.587102777776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45989.587102777776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45989.587102777776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45989.587102777776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45989.587102777776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45989.587102777776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45989.587102777776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45989.587102777776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45989.587102777776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45989.587102777776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45989.587102777776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45989.587102777776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45989.587102777776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45989.587102777776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45989.587102777776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45989.587102777776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45989.587102777776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45989.587102777776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45989.587102777776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45989.587102777776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45989.587102777776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45989.587102777776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45989.587102777776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45989.587102777776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45989.587102777776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45989.587102777776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45989.587102777776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45989.587102777776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45989.587102777776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45989.587102777776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45989.587102777776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45989.587102777776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45989.587102777776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45989.587102777776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45989.587102777776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45989.587102777776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45989.587102777776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45989.587102777776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45989.587102777776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45989.587102777776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45989.587102777776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45989.587102777776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45989.587102777776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45989.587102777776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45989.587102777776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45989.587102777776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45989.587102777776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45989.587102777776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45989.587102777776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45989.587102777776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45989.587102777776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45989.587102777776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45989.587102777776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45989.587102777776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45989.587102777776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45989.587102777776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45989.587102777776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45989.587102777776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45989.587102777776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45989.587102777776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45989.587102777776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45989.587102777776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45989.587102777776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45989.587102777776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45989.587102777776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45989.587102777776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45989.587102777776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45989.587102777776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45989.587102777776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45989.587102777776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45989.587102777776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45989.587102777776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45989.587102777776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45989.587102777776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45989.587102777776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45989.587102777776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45989.587102777776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45989.587102777776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45989.587102777776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45989.587102777776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45989.587102777776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45989.587102777776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45989.587102777776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45989.587102777776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45989.587102777776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45989.587102777776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45989.587102777776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45989.587102777776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45989.587102777776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45989.587102777776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45989.587102777776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45989.587102777776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45989.587102777776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45989.587102777776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45989.587102777776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45989.587102777776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45989.587102777776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45989.587102777776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45989.587102777776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45989.587102777776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45989.587102777776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45989.587102777776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45989.587102777776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45989.587102777776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45989.587102777776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45989.587102777776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45989.587102777776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45989.587102777776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45989.587102777776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45989.587102777776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45989.587102777776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45989.587102777776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45989.587102777776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45989.587102777776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45989.587102777776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45989.587102777776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45989.587102777776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45989.587102777776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45989.587102777776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45989.587102777776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45989.587102777776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45989.587102777776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45989.587102777776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45989.587102777776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45989.587102777776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45989.587102777776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45989.587102777776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45989.587102777776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45989.587102777776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45989.587102777776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45989.587102777776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45989.587102777776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45989.587102777776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45989.587102777776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45989.587102777776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45989.587102777776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45989.587102777776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45989.587102777776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45989.587102777776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45989.587102777776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45989.587102777776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45989.587102777776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45989.587102777776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45989.587102777776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45989.587102777776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45989.587102777776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45989.587102777776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45989.587102777776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45989.587102777776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45989.587102777776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45989.587102777776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45989.587102777776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45989.587102777776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45989.587102777776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45989.587102777776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45989.587102777776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45989.587102777776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45989.587102777776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45989.587102777776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45989.587102777776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45989.587102777776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45989.587102777776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45989.587102777776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45989.587102777776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45989.587102777776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45989.587102777776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45989.587102777776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45989.587102777776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45989.587102777776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45989.587102777776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45989.587102777776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45989.587102777776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45989.587102777776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45989.587102777776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45989.587102777776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45989.587102777776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45989.587102777776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45989.587102777776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45989.587102777776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45989.587102777776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45989.587102777776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45989.587102777776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45989.587102777776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45989.587102777776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45989.587102777776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45989.587102777776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45989.587102777776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45989.587102777776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45989.587102777776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45989.587102777776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45989.587102777776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45989.587102777776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45989.587102777776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45989.587102777776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45989.587102777776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45989.587102777776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45989.587102777776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45989.587102777776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45989.587102777776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45989.587102777776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45989.587102777776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45989.587102777776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45989.587102777776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45989.587102777776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45989.587102777776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45989.587102777776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45989.587102777776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45989.587102777776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45989.587102777776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45989.587102777776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45989.587102777776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45989.587102777776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45989.587102777776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45989.587102777776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45989.587102777776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45989.587102777776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45989.587102777776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45989.587102777776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45989.587102777776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45989.587102777776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45989.587102777776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45989.587102777776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45989.587102777776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45989.587102777776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45989.587102777776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45989.587102777776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45989.587102777776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45989.587102777776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45989.587102777776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45989.587102777776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45989.587102777776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45989.587102777776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45989.587102777776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45989.587102777776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45989.587102777776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45989.587102777776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45989.587102777776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45989.587102777776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45989.587102777776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45989.587102777776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45989.587102777776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45989.587102777776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45989.587102777776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45989.587102777776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45989.587102777776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45989.587102777776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45989.587102777776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45989.587102777776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45989.587102777776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45989.587102777776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45989.587102777776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45989.587102777776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45989.587102777776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45989.587102777776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45989.587102777776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45989.587102777776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45989.587102777776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45989.587102777776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45989.587102777776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45989.587102777776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45989.587102777776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45989.587102777776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45989.587102777776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45989.587102777776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45989.587102777776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45989.587102777776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45989.587102777776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45989.587102777776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45989.587102777776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45989.587102777776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45989.587102777776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45989.587102777776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45989.587102777776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45989.587102777776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45989.587102777776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45989.587102777776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45989.587102777776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45989.587102777776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45989.587102777776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45989.587102777776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45989.587102777776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45989.587102777776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45989.587102777776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45989.587102777776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45989.587102777776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45989.587102777776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45989.587102777776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45989.587102777776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45989.587102777776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45989.587102777776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45989.587102777776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45989.587102777776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45989.587102777776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45989.587102777776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45989.587102777776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45989.587102777776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45989.587102777776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45989.587102777776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45989.587102777776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45989.587102777776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45989.587102777776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45989.587102777776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45989.587102777776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45989.587102777776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45989.587102777776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45989.587102777776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45989.587102777776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45989.587102777776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45989.587102777776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45989.587102777776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45989.587102777776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45989.587102777776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45989.587102777776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45989.587102777776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45989.587102777776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45989.587102777776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45989.587102777776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45989.587102777776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45989.587102777776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45989.587102777776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45989.587102777776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45989.587102777776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45989.587102777776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45989.587102777776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45989.587102777776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45989.587102777776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45989.587102777776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45989.587102777776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45989.587102777776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45989.587102777776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45989.587102777776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45989.587102777776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45989.587102777776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45989.587102777776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45989.587102777776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45989.587102777776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45989.587102777776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45989.587102777776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45989.587102777776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45989.587102777776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45989.587102777776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45989.587102777776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45989.587102777776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45989.587102777776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45989.587102777776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45989.587102777776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45989.587102777776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45989.587102777776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45989.587102777776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45989.587102777776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45989.587102777776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45989.587102777776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45989.587102777776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45989.587102777776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45989.587102777776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45989.587102777776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45989.587102777776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45989.587102777776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45989.587102777776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45989.587102777776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45989.587102777776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45989.587102777776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45989.587102777776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45989.587102777776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45989.587102777776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45989.587102777776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45989.587102777776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45989.587102777776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45989.587102777776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45989.587102777776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45989.587102777776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45989.587102777776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45989.587102777776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45989.587102777776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45989.587102777776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45989.587102777776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45989.587102777776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45989.587102777776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45989.587102777776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45989.587102777776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45989.587102777776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45989.587102777776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45989.587102777776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45989.587102777776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45989.587102777776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45989.587102777776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45989.587102777776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45989.587102777776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45989.587102777776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45989.587102777776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45989.587102777776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45989.587102777776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45989.587102777776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45989.587102777776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45989.587102777776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45989.587102777776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45989.587102777776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45989.587102777776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45989.587102777776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45989.587102777776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45989.587102777776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45989.587102777776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45989.587102777776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45989.587102777776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45989.587102777776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45989.587102777776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45989.587102777776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45989.587102777776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45989.587102777776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45989.587102777776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45989.587102777776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45989.587102777776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45989.587102777776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45989.587102777776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45989.587102777776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45989.587102777776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45989.587102777776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45989.587102777776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45989.587102777776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45989.587102777776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45989.587102777776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45989.587102777776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45989.587102777776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45989.587102777776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45989.587102777776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45989.587102777776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45989.587102777776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45989.587102777776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45989.587102777776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45989.587102777776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45989.587102777776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45989.587102777776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45989.587102777776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45989.587102777776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45989.587102777776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45989.587102777776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45989.587102777776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45989.587102777776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45989.587102777776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45989.587102777776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45989.587102777776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45989.587102777776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45989.587102777776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45989.587102777776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45989.587102777776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45989.587102777776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45989.587102777776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45989.587102777776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45989.587102777776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45989.587102777776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45989.587102777776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45989.587102777776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45989.587102777776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45989.587102777776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45989.587102777776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45989.587102777776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45989.587102777776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45989.587102777776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45989.587102777776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45989.587102777776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45989.587102777776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45989.587102777776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45989.587102777776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45989.587102777776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45989.587102777776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45989.587102777776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45989.587102777776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45989.587102777776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45989.587102777776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45989.587102777776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45989.587102777776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45989.587102777776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45989.587102777776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45989.587102777776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45989.587102777776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45989.587102777776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45989.587102777776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45989.587102777776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45989.587102777776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45989.587102777776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45989.587102777776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45989.587102777776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45989.587102777776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45989.587102777776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45989.587102777776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45989.587102777776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45989.587102777776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45989.587102777776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45989.587102777776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45989.587102777776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45989.587102777776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45989.587102777776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45989.587102777776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45989.587102777776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45989.587102777776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45989.587102777776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45989.587102777776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45989.587102777776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45989.587102777776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45989.587102777776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45989.587102777776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45989.587102777776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45989.587102777776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45989.587102777776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45989.587102777776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45989.587102777776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45989.587102777776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45989.587102777776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45989.587102777776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45989.587102777776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45989.587102777776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45989.587102777776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45989.587102777776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45989.587102777776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45989.587102777776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45989.587102777776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45989.587102777776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45989.587102777776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45989.587102777776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45989.587102777776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45989.587102777776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45989.587102777776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45989.587102777776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45989.587102777776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45989.587102777776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45989.587102777776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45989.587102777776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45989.587102777776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45989.587102777776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45989.587102777776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45989.587102777776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45989.587102777776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45989.587102777776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45989.587102777776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45989.587102777776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45989.587102777776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45989.587102777776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45989.587102777776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45989.587102777776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45989.587102777776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45989.587102777776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45989.587102777776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45989.587102777776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45989.587102777776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45989.587102777776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45989.587102777776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45989.587102777776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45989.587102777776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45989.587102777776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45989.587102777776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45989.587102777776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45989.587102777776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45989.587102777776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45989.587102777776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45989.587102777776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45989.587102777776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45989.587102777776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45989.587102777776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45989.587102777776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45989.587102777776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45989.587102777776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45989.587102777776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45989.587102777776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45989.587102777776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45989.587102777776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45989.587102777776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45989.587102777776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45989.587102777776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45989.587102777776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45989.587102777776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45989.587102777776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45989.587102777776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45989.587102777776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45989.587102777776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45989.587102777776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45989.587102777776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45989.587102777776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45989.587102777776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45989.587102777776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45989.587102777776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45989.587102777776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45989.587102777776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45989.587102777776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45989.587102777776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45989.587102777776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45989.587102777776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45989.587102777776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45989.587102777776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45989.587102777776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45989.587102777776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45989.587102777776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45989.587102777776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45989.587102777776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45989.587102777776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45989.587102777776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45989.587102777776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45989.587102777776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45989.587102777776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45989.587102777776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45989.587102777776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45989.587102777776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45989.587102777776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45989.587102777776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45989.587102777776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45989.587102777776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45989.587102777776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45989.587102777776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45989.587102777776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45989.587102777776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45989.587102777776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45989.587102777776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45989.587102777776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45989.587102777776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45989.587102777776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45989.587102777776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45989.587102777776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45989.587102777776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45989.587102777776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45989.587102777776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45989.587102777776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45989.587102777776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45989.587102777776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45989.587102777776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45989.587102777776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45989.587102777776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45989.587102777776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45989.587102777776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45989.587102777776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45989.587102777776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45989.587102777776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45989.587102777776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45989.587102777776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45989.587102777776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45989.587102777776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45989.587102777776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45989.587102777776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45989.587102777776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45989.587102777776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45989.587102777776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45989.587102777776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45989.587102777776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45989.587102777776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45989.587102777776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45989.587102777776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45989.587102777776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45989.587102777776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45989.587102777776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45989.587102777776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45989.587102777776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45989.587102777776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45989.587102777776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45989.587102777776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45989.587102777776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45989.587102777776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45989.587102777776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45989.587102777776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45989.587102777776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45989.587102777776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45989.587102777776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45989.587102777776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45989.587102777776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45989.587102777776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45989.587102777776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45989.587102777776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45989.587102777776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45989.587102777776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45989.587102777776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45989.587102777776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45989.587102777776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45989.587102777776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45989.587102777776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45989.587102777776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45989.587102777776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45989.587102777776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45989.587102777776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45989.587102777776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45989.587102777776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45989.587102777776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45989.587102777776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45989.587102777776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45989.587102777776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45989.587102777776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45989.587102777776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45989.587102777776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45989.587102777776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45989.587102777776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45989.587102777776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45989.587102777776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45989.587102777776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45989.587102777776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45989.587102777776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45989.587102777776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45989.587102777776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45989.587102777776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45989.587102777776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45989.587102777776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45989.587102777776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45989.587102777776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45989.587102777776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45989.587102777776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45989.587102777776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45989.587102777776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45989.587102777776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45989.587102777776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45989.587102777776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45989.587102777776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286.10638518517953</v>
      </c>
      <c r="H2" s="92">
        <v>45703.474768518521</v>
      </c>
      <c r="I2" s="92" t="str">
        <f>IFERROR(VLOOKUP(D2,DB!A:F,6,0),"")</f>
        <v>SCECO</v>
      </c>
      <c r="J2" s="92" t="str">
        <f>IFERROR(VLOOKUP(D2,DB!A:G,7,0),"")</f>
        <v>Dead</v>
      </c>
      <c r="K2" s="94" t="s">
        <v>39117</v>
      </c>
      <c r="L2" s="88" t="str">
        <f>IFERROR(VLOOKUP(D2,DB!A:I,9,0),"")</f>
        <v>Latis</v>
      </c>
    </row>
    <row r="3" spans="1:16" ht="15" customHeight="1">
      <c r="A3" s="110"/>
      <c r="B3" s="88" t="str">
        <f>IFERROR(VLOOKUP(D3,DB!A:K,11,0),"")</f>
        <v/>
      </c>
      <c r="C3" s="90"/>
      <c r="D3" s="88"/>
      <c r="E3" s="91"/>
      <c r="F3" s="92"/>
      <c r="G3" s="93">
        <f t="shared" ref="G3:G4" ca="1" si="0">IFERROR(NOW()-F3,"")</f>
        <v>45989.587102777776</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45989.587102777776</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45989.587102777776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45989.587102777776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45989.587102777776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45989.587102777776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45989.587102777776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45989.587102777776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45989.587102777776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45989.587102777776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45989.587102777776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45989.587102777776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45989.587102777776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45989.587102777776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45989.587102777776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45989.587102777776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45989.587102777776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45989.587102777776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45989.587102777776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45989.587102777776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45989.587102777776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45989.587102777776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45989.587102777776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45989.587102777776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45989.587102777776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45989.587102777776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45989.587102777776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45989.587102777776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45989.587102777776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45989.587102777776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45989.587102777776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45989.587102777776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45989.587102777776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45989.587102777776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45989.587102777776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45989.587102777776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45989.587102777776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45989.587102777776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45989.587102777776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45989.587102777776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45989.587102777776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45989.587102777776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45989.587102777776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45989.587102777776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45989.587102777776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45989.587102777776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45989.587102777776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45989.587102777776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45989.587102777776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45989.587102777776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45989.587102777776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45989.587102777776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45989.587102777776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45989.587102777776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45989.587102777776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45989.587102777776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45989.587102777776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45989.587102777776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45989.587102777776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45989.587102777776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45989.587102777776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45989.587102777776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45989.587102777776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45989.587102777776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45989.587102777776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45989.587102777776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45989.587102777776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45989.587102777776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45989.587102777776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45989.587102777776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45989.587102777776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45989.587102777776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45989.587102777776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45989.587102777776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45989.587102777776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45989.587102777776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45989.587102777776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45989.587102777776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45989.587102777776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45989.587102777776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45989.587102777776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45989.587102777776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45989.587102777776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45989.587102777776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45989.587102777776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45989.587102777776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45989.587102777776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45989.587102777776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45989.587102777776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45989.587102777776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45989.587102777776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45989.587102777776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45989.587102777776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45989.587102777776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45989.587102777776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45989.587102777776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45989.587102777776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45989.587102777776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45989.587102777776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45989.587102777776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45989.587102777776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45989.587102777776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45989.587102777776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45989.587102777776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45989.587102777776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45989.587102777776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45989.587102777776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45989.587102777776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45989.587102777776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45989.587102777776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45989.587102777776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45989.587102777776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45989.587102777776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45989.587102777776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45989.587102777776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45989.587102777776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45989.587102777776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45989.587102777776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45989.587102777776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45989.587102777776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45989.587102777776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45989.587102777776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45989.587102777776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45989.587102777776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45989.587102777776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45989.587102777776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45989.587102777776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45989.587102777776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45989.587102777776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45989.587102777776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45989.587102777776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45989.587102777776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45989.587102777776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45989.587102777776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45989.587102777776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45989.587102777776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45989.587102777776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45989.587102777776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45989.587102777776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45989.587102777776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45989.587102777776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45989.587102777776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45989.587102777776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45989.587102777776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45989.587102777776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45989.587102777776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45989.587102777776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45989.587102777776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45989.587102777776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45989.587102777776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45989.587102777776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45989.587102777776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45989.587102777776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45989.587102777776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45989.587102777776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45989.587102777776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45989.587102777776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45989.587102777776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45989.587102777776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45989.587102777776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45989.587102777776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45989.587102777776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45989.587102777776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45989.587102777776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45989.587102777776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45989.587102777776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45989.587102777776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45989.587102777776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45989.587102777776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45989.587102777776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45989.587102777776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45989.587102777776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45989.587102777776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45989.587102777776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45989.587102777776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45989.587102777776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45989.587102777776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45989.587102777776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45989.587102777776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45989.587102777776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45989.587102777776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45989.587102777776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45989.587102777776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45989.587102777776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45989.587102777776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45989.587102777776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45989.587102777776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45989.587102777776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45989.587102777776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45989.587102777776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45989.587102777776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45989.587102777776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45989.587102777776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45989.587102777776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45989.587102777776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45989.587102777776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45989.587102777776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45989.587102777776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45989.587102777776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45989.587102777776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45989.587102777776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45989.587102777776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45989.587102777776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45989.587102777776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45989.587102777776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45989.587102777776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45989.587102777776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45989.587102777776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45989.587102777776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45989.587102777776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45989.587102777776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45989.587102777776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45989.587102777776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45989.587102777776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45989.587102777776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45989.587102777776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45989.587102777776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45989.587102777776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45989.587102777776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45989.587102777776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45989.587102777776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45989.587102777776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45989.587102777776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45989.587102777776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45989.587102777776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45989.587102777776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45989.587102777776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45989.587102777776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45989.587102777776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45989.587102777776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45989.587102777776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45989.587102777776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45989.587102777776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45989.587102777776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45989.587102777776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45989.587102777776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45989.587102777776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45989.587102777776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45989.587102777776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45989.587102777776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45989.587102777776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45989.587102777776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45989.587102777776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45989.587102777776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45989.587102777776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45989.587102777776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45989.587102777776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45989.587102777776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45989.587102777776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45989.587102777776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45989.587102777776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45989.587102777776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45989.587102777776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45989.587102777776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45989.587102777776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45989.587102777776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45989.587102777776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45989.587102777776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45989.587102777776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45989.587102777776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45989.587102777776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45989.587102777776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45989.587102777776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45989.587102777776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45989.587102777776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45989.587102777776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45989.587102777776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45989.587102777776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45989.587102777776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45989.587102777776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45989.587102777776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45989.587102777776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45989.587102777776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45989.587102777776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45989.587102777776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45989.587102777776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45989.587102777776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45989.587102777776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45989.587102777776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45989.587102777776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45989.587102777776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45989.587102777776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45989.587102777776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45989.587102777776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45989.587102777776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45989.587102777776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45989.587102777776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45989.587102777776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45989.587102777776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45989.587102777776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45989.587102777776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45989.587102777776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45989.587102777776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45989.587102777776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45989.587102777776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45989.587102777776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45989.587102777776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45989.587102777776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45989.587102777776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45989.587102777776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45989.587102777776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45989.587102777776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45989.587102777776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45989.587102777776</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97.755042592587415</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63.39822546295909</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40.925991666663322</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8.2138041666621575</v>
      </c>
      <c r="H5" s="146">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148"/>
      <c r="E6" s="37"/>
      <c r="F6" s="38"/>
      <c r="G6" s="143">
        <f t="shared" ref="G6:G15" ca="1" si="2">IFERROR(NOW()-F6,"")</f>
        <v>45989.587102777776</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45989.587102777776</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45989.587102777776</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45989.587102777776</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45989.587102777776</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45989.587102777776</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45989.587102777776</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45989.587102777776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45989.587102777776</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45989.587102777776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45989.587102777776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45989.587102777776</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45989.587102777776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45989.587102777776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45989.587102777776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45989.587102777776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45989.587102777776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45989.587102777776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45989.587102777776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45989.587102777776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45989.587102777776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45989.587102777776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45989.587102777776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45989.587102777776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45989.587102777776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45989.587102777776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45989.587102777776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45989.587102777776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45989.587102777776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45989.587102777776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45989.587102777776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45989.587102777776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45989.587102777776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45989.587102777776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45989.587102777776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45989.587102777776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45989.587102777776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45989.587102777776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45989.587102777776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45989.587102777776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45989.587102777776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45989.587102777776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45989.587102777776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45989.587102777776</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2"/>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39126</v>
      </c>
      <c r="B2" s="123" t="str">
        <f>IFERROR(VLOOKUP(D2,DB!A:K,11,0),"")</f>
        <v>R6</v>
      </c>
      <c r="C2" s="124">
        <v>1</v>
      </c>
      <c r="D2" s="123" t="s">
        <v>37984</v>
      </c>
      <c r="E2" s="106" t="s">
        <v>39021</v>
      </c>
      <c r="F2" s="125">
        <v>45989.539803240739</v>
      </c>
      <c r="G2" s="72">
        <f ca="1">IFERROR(NOW()-F2,"-")</f>
        <v>4.7299537036451511E-2</v>
      </c>
      <c r="H2" s="125">
        <v>45989.533680555556</v>
      </c>
      <c r="I2" s="123" t="str">
        <f>IFERROR(VLOOKUP(D2,DB!A:F,6,0),"")</f>
        <v>SCECO</v>
      </c>
      <c r="J2" s="123" t="str">
        <f>IFERROR(VLOOKUP(D2,DB!A:G,7,0),"")</f>
        <v>Good</v>
      </c>
      <c r="K2" s="126" t="s">
        <v>39127</v>
      </c>
      <c r="L2" s="127" t="str">
        <f>IFERROR(VLOOKUP(D2,DB!A:I,9,0),"")</f>
        <v>Latis</v>
      </c>
    </row>
    <row r="3" spans="1:16382" ht="31.5" customHeight="1">
      <c r="A3" s="122" t="s">
        <v>39128</v>
      </c>
      <c r="B3" s="123" t="str">
        <f>IFERROR(VLOOKUP(D3,DB!A:K,11,0),"")</f>
        <v>R6</v>
      </c>
      <c r="C3" s="124">
        <v>6</v>
      </c>
      <c r="D3" s="123" t="s">
        <v>31552</v>
      </c>
      <c r="E3" s="106" t="s">
        <v>39021</v>
      </c>
      <c r="F3" s="125">
        <v>45989.575277777774</v>
      </c>
      <c r="G3" s="72">
        <f t="shared" ref="G3:G5" ca="1" si="0">IFERROR(NOW()-F3,"-")</f>
        <v>1.1825000001408625E-2</v>
      </c>
      <c r="H3" s="125">
        <v>45989.567916666667</v>
      </c>
      <c r="I3" s="123" t="str">
        <f>IFERROR(VLOOKUP(D3,DB!A:F,6,0),"")</f>
        <v>SCECO+STB</v>
      </c>
      <c r="J3" s="123" t="str">
        <f>IFERROR(VLOOKUP(D3,DB!A:G,7,0),"")</f>
        <v>Dead+No BB Design</v>
      </c>
      <c r="K3" s="126" t="s">
        <v>39129</v>
      </c>
      <c r="L3" s="127" t="str">
        <f>IFERROR(VLOOKUP(D3,DB!A:I,9,0),"")</f>
        <v>Latis</v>
      </c>
    </row>
    <row r="4" spans="1:16382" ht="31.5" customHeight="1">
      <c r="A4" s="122"/>
      <c r="B4" s="123" t="str">
        <f>IFERROR(VLOOKUP(D4,DB!A:K,11,0),"")</f>
        <v/>
      </c>
      <c r="C4" s="124"/>
      <c r="D4" s="123"/>
      <c r="E4" s="106"/>
      <c r="F4" s="125"/>
      <c r="G4" s="72">
        <f t="shared" ca="1" si="0"/>
        <v>45989.587102777776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07"/>
      <c r="G5" s="72">
        <f t="shared" ca="1" si="0"/>
        <v>45989.587102777776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45989.587102777776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45989.587102777776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45989.587102777776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45989.587102777776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45989.587102777776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45989.587102777776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45989.587102777776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45989.587102777776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45989.587102777776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45989.587102777776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45989.587102777776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1"/>
      <c r="E17" s="106"/>
      <c r="F17" s="125"/>
      <c r="G17" s="72">
        <f ca="1">IFERROR(NOW()-F17,"-")</f>
        <v>45989.587102777776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45989.587102777776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45989.587102777776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45989.587102777776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45989.587102777776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45989.587102777776</v>
      </c>
      <c r="H22" s="125"/>
      <c r="I22" s="123" t="str">
        <f>IFERROR(VLOOKUP(D22,DB!A:F,6,0),"")</f>
        <v/>
      </c>
      <c r="J22" s="123" t="str">
        <f>IFERROR(VLOOKUP(D22,DB!A:G,7,0),"")</f>
        <v/>
      </c>
      <c r="K22" s="126"/>
      <c r="L22" s="127" t="str">
        <f>IFERROR(VLOOKUP(D22,DB!A:I,9,0),"")</f>
        <v/>
      </c>
    </row>
  </sheetData>
  <dataValidations count="2">
    <dataValidation allowBlank="1" showInputMessage="1" showErrorMessage="1" sqref="E1" xr:uid="{9E1BC488-8814-4F8A-8DBE-742B3278AB71}"/>
    <dataValidation type="list" allowBlank="1" showInputMessage="1" showErrorMessage="1" sqref="E2:E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2025-11-28T11:05:28Z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