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53" documentId="13_ncr:1_{F6CB121F-512D-4AA6-A0C1-0FB36C537598}" xr6:coauthVersionLast="47" xr6:coauthVersionMax="47" xr10:uidLastSave="{AC8EE41A-E375-4CCA-90DA-4907812ACA07}"/>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6" l="1"/>
  <c r="G4" i="6"/>
  <c r="I4" i="6"/>
  <c r="J4" i="6"/>
  <c r="L4" i="6"/>
  <c r="B2" i="6"/>
  <c r="G2" i="6"/>
  <c r="I2" i="6"/>
  <c r="J2" i="6"/>
  <c r="L2" i="6"/>
  <c r="B4" i="1"/>
  <c r="B5" i="1"/>
  <c r="B6" i="1"/>
  <c r="B7" i="1"/>
  <c r="B8" i="1"/>
  <c r="B9" i="1"/>
  <c r="B10" i="1"/>
  <c r="B11" i="1"/>
  <c r="B12" i="1"/>
  <c r="B13" i="1"/>
  <c r="B14" i="1"/>
  <c r="B15" i="1"/>
  <c r="B16" i="1"/>
  <c r="B17" i="1"/>
  <c r="B18" i="1"/>
  <c r="B19" i="1"/>
  <c r="B20" i="1"/>
  <c r="B21" i="1"/>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3" i="4"/>
  <c r="I3" i="4"/>
  <c r="J3" i="4"/>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3" i="6"/>
  <c r="I3" i="5"/>
  <c r="B3" i="6"/>
  <c r="G3" i="6"/>
  <c r="J3" i="6"/>
  <c r="L3"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<sst xmlns="http://schemas.openxmlformats.org/spreadsheetml/2006/main" count="179034" uniqueCount="39108">
  <si>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</si>
  <si>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</si>
  <si>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</si>
  <si>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</si>
  <si>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</si>
  <si>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</si>
  <si>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</si>
  <si>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</si>
  <si>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</si>
  <si>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</si>
  <si>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</si>
  <si>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</si>
  <si>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</si>
  <si>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</si>
  <si>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</si>
  <si>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</si>
  <si>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</si>
  <si>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</si>
  <si>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</si>
  <si>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</si>
  <si>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</si>
  <si>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</si>
  <si>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</si>
  <si>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</si>
  <si>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</si>
  <si>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</si>
  <si>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</si>
  <si>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</si>
  <si>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</si>
  <si>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</si>
  <si>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</si>
  <si>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</si>
  <si>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</si>
  <si>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</si>
  <si>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</si>
  <si>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</si>
  <si>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</si>
  <si>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</si>
  <si>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</si>
  <si>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</si>
  <si>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</si>
  <si>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</si>
  <si>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</si>
  <si>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</si>
  <si>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</si>
  <si>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</si>
  <si>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</si>
  <si>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</si>
  <si>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</si>
  <si>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</si>
  <si>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</si>
  <si>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</si>
  <si>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</si>
  <si>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</si>
  <si>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</si>
  <si>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</si>
  <si>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</si>
  <si>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</si>
  <si>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</si>
  <si>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</si>
  <si>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</si>
  <si>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</si>
  <si>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</si>
  <si>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</si>
  <si>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</si>
  <si>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</si>
  <si>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</si>
  <si>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</si>
  <si>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</si>
  <si>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</si>
  <si>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</si>
  <si>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</si>
  <si>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</si>
  <si>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</si>
  <si>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</si>
  <si>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</si>
  <si>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</si>
  <si>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</si>
  <si>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</si>
  <si>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</si>
  <si>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</si>
  <si>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</si>
  <si>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</si>
  <si>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</si>
  <si>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</si>
  <si>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</si>
  <si>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</si>
  <si>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</si>
  <si>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</si>
  <si>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</si>
  <si>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</si>
  <si>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</si>
  <si>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</si>
  <si>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</si>
  <si>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</si>
  <si>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</si>
  <si>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</si>
  <si>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</si>
  <si>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</si>
  <si>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</si>
  <si>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</si>
  <si>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</si>
  <si>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</si>
  <si>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</si>
  <si>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</si>
  <si>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</si>
  <si>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</si>
  <si>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</si>
  <si>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</si>
  <si>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</si>
  <si>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</si>
  <si>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</si>
  <si>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</si>
  <si>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</si>
  <si>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</si>
  <si>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</si>
  <si>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</si>
  <si>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</si>
  <si>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</si>
  <si>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</si>
  <si>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</si>
  <si>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</si>
  <si>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</si>
  <si>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</si>
  <si>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</si>
  <si>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</si>
  <si>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</si>
  <si>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</si>
  <si>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</si>
  <si>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</si>
  <si>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</si>
  <si>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</si>
  <si>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</si>
  <si>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</si>
  <si>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</si>
  <si>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</si>
  <si>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</si>
  <si>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</si>
  <si>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</si>
  <si>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</si>
  <si>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</si>
  <si>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</si>
  <si>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</si>
  <si>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</si>
  <si>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</si>
  <si>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</si>
  <si>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</si>
  <si>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</si>
  <si>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</si>
  <si>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</si>
  <si>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</si>
  <si>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</si>
  <si>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</si>
  <si>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</si>
  <si>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</si>
  <si>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</si>
  <si>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</si>
  <si>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</si>
  <si>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</si>
  <si>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</si>
  <si>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</si>
  <si>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</si>
  <si>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</si>
  <si>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</si>
  <si>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</si>
  <si>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</si>
  <si>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</si>
  <si>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</si>
  <si>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</si>
  <si>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</si>
  <si>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</si>
  <si>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</si>
  <si>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</si>
  <si>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</si>
  <si>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</si>
  <si>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</si>
  <si>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</si>
  <si>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</si>
  <si>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</si>
  <si>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</si>
  <si>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</si>
  <si>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</si>
  <si>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</si>
  <si>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</si>
  <si>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</si>
  <si>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</si>
  <si>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</si>
  <si>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</si>
  <si>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</si>
  <si>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</si>
  <si>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</si>
  <si>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</si>
  <si>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</si>
  <si>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</si>
  <si>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</si>
  <si>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</si>
  <si>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</si>
  <si>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</si>
  <si>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</si>
  <si>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</si>
  <si>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</si>
  <si>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</si>
  <si>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</si>
  <si>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</si>
  <si>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</si>
  <si>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</si>
  <si>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</si>
  <si>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</si>
  <si>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</si>
  <si>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</si>
  <si>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</si>
  <si>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</si>
  <si>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</si>
  <si>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</si>
  <si>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</si>
  <si>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</si>
  <si>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</si>
  <si>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</si>
  <si>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</si>
  <si>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</si>
  <si>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</si>
  <si>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</si>
  <si>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</si>
  <si>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</si>
  <si>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</si>
  <si>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</si>
  <si>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</si>
  <si>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</si>
  <si>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</si>
  <si>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</si>
  <si>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</si>
  <si>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</si>
  <si>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</si>
  <si>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</si>
  <si>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</si>
  <si>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</si>
  <si>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</si>
  <si>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</si>
  <si>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</si>
  <si>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</si>
  <si>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</si>
  <si>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</si>
  <si>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</si>
  <si>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</si>
  <si>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</si>
  <si>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</si>
  <si>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</si>
  <si>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</si>
  <si>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</si>
  <si>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</si>
  <si>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</si>
  <si>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</si>
  <si>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</si>
  <si>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</si>
  <si>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</si>
  <si>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</si>
  <si>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</si>
  <si>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</si>
  <si>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</si>
  <si>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</si>
  <si>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</si>
  <si>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</si>
  <si>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</si>
  <si>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</si>
  <si>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</si>
  <si>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</si>
  <si>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</si>
  <si>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</si>
  <si>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</si>
  <si>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</si>
  <si>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</si>
  <si>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</si>
  <si>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</si>
  <si>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</si>
  <si>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</si>
  <si>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</si>
  <si>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</si>
  <si>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</si>
  <si>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</si>
  <si>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</si>
  <si>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</si>
  <si>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</si>
  <si>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</si>
  <si>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</si>
  <si>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</si>
  <si>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</si>
  <si>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</si>
  <si>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</si>
  <si>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</si>
  <si>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</si>
  <si>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</si>
  <si>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</si>
  <si>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</si>
  <si>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</si>
  <si>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</si>
  <si>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</si>
  <si>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</si>
  <si>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</si>
  <si>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</si>
  <si>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</si>
  <si>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</si>
  <si>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</si>
  <si>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</si>
  <si>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</si>
  <si>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</si>
  <si>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</si>
  <si>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</si>
  <si>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</si>
  <si>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</si>
  <si>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</si>
  <si>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</si>
  <si>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</si>
  <si>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</si>
  <si>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</si>
  <si>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</si>
  <si>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</si>
  <si>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</si>
  <si>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</si>
  <si>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</si>
  <si>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</si>
  <si>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</si>
  <si>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</si>
  <si>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</si>
  <si>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</si>
  <si>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</si>
  <si>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</si>
  <si>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</si>
  <si>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</si>
  <si>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</si>
  <si>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</si>
  <si>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</si>
  <si>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</si>
  <si>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</si>
  <si>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</si>
  <si>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</si>
  <si>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</si>
  <si>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</si>
  <si>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</si>
  <si>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</si>
  <si>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</si>
  <si>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</si>
  <si>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</si>
  <si>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</si>
  <si>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</si>
  <si>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</si>
  <si>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</si>
  <si>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</si>
  <si>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</si>
  <si>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</si>
  <si>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</si>
  <si>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</si>
  <si>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</si>
  <si>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</si>
  <si>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</si>
  <si>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</si>
  <si>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</si>
  <si>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</si>
  <si>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</si>
  <si>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</si>
  <si>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</si>
  <si>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</si>
  <si>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</si>
  <si>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</si>
  <si>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</si>
  <si>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</si>
  <si>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</si>
  <si>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</si>
  <si>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</si>
  <si>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</si>
  <si>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</si>
  <si>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</si>
  <si>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</si>
  <si>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</si>
  <si>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</si>
  <si>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</si>
  <si>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</si>
  <si>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</si>
  <si>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</si>
  <si>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</si>
  <si>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</si>
  <si>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</si>
  <si>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</si>
  <si>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</si>
  <si>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</si>
  <si>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</si>
  <si>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</si>
  <si>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</si>
  <si>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</si>
  <si>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</si>
  <si>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</si>
  <si>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</si>
  <si>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</si>
  <si>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</si>
  <si>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</si>
  <si>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</si>
  <si>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</si>
  <si>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</si>
  <si>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</si>
  <si>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</si>
  <si>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</si>
  <si>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</si>
  <si>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</si>
  <si>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</si>
  <si>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</si>
  <si>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</si>
  <si>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</si>
  <si>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</si>
  <si>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</si>
  <si>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</si>
  <si>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</si>
  <si>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</si>
  <si>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</si>
  <si>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</si>
  <si>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</si>
  <si>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</si>
  <si>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</si>
  <si>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</si>
  <si>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</si>
  <si>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</si>
  <si>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</si>
  <si>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</si>
  <si>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</si>
  <si>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</si>
  <si>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</si>
  <si>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</si>
  <si>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</si>
  <si>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</si>
  <si>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</si>
  <si>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</si>
  <si>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</si>
  <si>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</si>
  <si>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</si>
  <si>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</si>
  <si>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</si>
  <si>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</si>
  <si>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</si>
  <si>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</si>
  <si>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</si>
  <si>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</si>
  <si>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</si>
  <si>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</si>
  <si>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</si>
  <si>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</si>
  <si>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</si>
  <si>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</si>
  <si>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</si>
  <si>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</si>
  <si>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</si>
  <si>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</si>
  <si>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</si>
  <si>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</si>
  <si>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</si>
  <si>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</si>
  <si>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</si>
  <si>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</si>
  <si>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</si>
  <si>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</si>
  <si>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</si>
  <si>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</si>
  <si>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</si>
  <si>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</si>
  <si>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</si>
  <si>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</si>
  <si>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</si>
  <si>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</si>
  <si>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</si>
  <si>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</si>
  <si>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</si>
  <si>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</si>
  <si>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</si>
  <si>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</si>
  <si>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</si>
  <si>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</si>
  <si>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</si>
  <si>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</si>
  <si>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</si>
  <si>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</si>
  <si>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</si>
  <si>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</si>
  <si>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</si>
  <si>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</si>
  <si>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</si>
  <si>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</si>
  <si>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</si>
  <si>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</si>
  <si>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</si>
  <si>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</si>
  <si>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</si>
  <si>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</si>
  <si>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</si>
  <si>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</si>
  <si>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</si>
  <si>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</si>
  <si>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</si>
  <si>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</si>
  <si>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</si>
  <si>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</si>
  <si>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</si>
  <si>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</si>
  <si>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</si>
  <si>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</si>
  <si>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</si>
  <si>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</si>
  <si>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</si>
  <si>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</si>
  <si>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</si>
  <si>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</si>
  <si>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</si>
  <si>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</si>
  <si>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</si>
  <si>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</si>
  <si>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</si>
  <si>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</si>
  <si>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</si>
  <si>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</si>
  <si>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</si>
  <si>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</si>
  <si>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</si>
  <si>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</si>
  <si>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</si>
  <si>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</si>
  <si>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</si>
  <si>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</si>
  <si>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</si>
  <si>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</si>
  <si>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</si>
  <si>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</si>
  <si>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</si>
  <si>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</si>
  <si>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</si>
  <si>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</si>
  <si>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</si>
  <si>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</si>
  <si>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</si>
  <si>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</si>
  <si>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</si>
  <si>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</si>
  <si>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</si>
  <si>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</si>
  <si>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</si>
  <si>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</si>
  <si>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</si>
  <si>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</si>
  <si>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</si>
  <si>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</si>
  <si>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</si>
  <si>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</si>
  <si>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</si>
  <si>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</si>
  <si>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</si>
  <si>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</si>
  <si>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</si>
  <si>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</si>
  <si>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</si>
  <si>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</si>
  <si>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</si>
  <si>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</si>
  <si>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</si>
  <si>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</si>
  <si>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</si>
  <si>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</si>
  <si>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</si>
  <si>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</si>
  <si>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</si>
  <si>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</si>
  <si>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</si>
  <si>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</si>
  <si>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</si>
  <si>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</si>
  <si>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</si>
  <si>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</si>
  <si>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</si>
  <si>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</si>
  <si>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</si>
  <si>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</si>
  <si>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</si>
  <si>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</si>
  <si>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</si>
  <si>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</si>
  <si>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</si>
  <si>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</si>
  <si>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</si>
  <si>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</si>
  <si>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</si>
  <si>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</si>
  <si>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</si>
  <si>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</si>
  <si>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</si>
  <si>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</si>
  <si>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</si>
  <si>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</si>
  <si>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</si>
  <si>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</si>
  <si>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</si>
  <si>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</si>
  <si>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</si>
  <si>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</si>
  <si>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</si>
  <si>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</si>
  <si>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</si>
  <si>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</si>
  <si>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</si>
  <si>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</si>
  <si>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</si>
  <si>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</si>
  <si>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</si>
  <si>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</si>
  <si>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</si>
  <si>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</si>
  <si>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</si>
  <si>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</si>
  <si>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</si>
  <si>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</si>
  <si>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</si>
  <si>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</si>
  <si>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</si>
  <si>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</si>
  <si>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</si>
  <si>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</si>
  <si>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</si>
  <si>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</si>
  <si>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</si>
  <si>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</si>
  <si>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</si>
  <si>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</si>
  <si>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</si>
  <si>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</si>
  <si>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</si>
  <si>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</si>
  <si>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</si>
  <si>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</si>
  <si>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</si>
  <si>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</si>
  <si>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</si>
  <si>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</si>
  <si>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</si>
  <si>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</si>
  <si>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</si>
  <si>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</si>
  <si>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</si>
  <si>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</si>
  <si>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</si>
  <si>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</si>
  <si>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</si>
  <si>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</si>
  <si>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</si>
  <si>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</si>
  <si>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</si>
  <si>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</si>
  <si>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</si>
  <si>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</si>
  <si>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</si>
  <si>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</si>
  <si>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</si>
  <si>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</si>
  <si>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</si>
  <si>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</si>
  <si>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</si>
  <si>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</si>
  <si>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</si>
  <si>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</si>
  <si>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</si>
  <si>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</si>
  <si>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</si>
  <si>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</si>
  <si>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</si>
  <si>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</si>
  <si>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</si>
  <si>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</si>
  <si>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</si>
  <si>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</si>
  <si>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</si>
  <si>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</si>
  <si>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</si>
  <si>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</si>
  <si>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</si>
  <si>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</si>
  <si>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</si>
  <si>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</si>
  <si>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</si>
  <si>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</si>
  <si>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</si>
  <si>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</si>
  <si>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</si>
  <si>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</si>
  <si>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</si>
  <si>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</si>
  <si>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</si>
  <si>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</si>
  <si>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</si>
  <si>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</si>
  <si>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</si>
  <si>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</si>
  <si>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</si>
  <si>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</si>
  <si>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</si>
  <si>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</si>
  <si>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</si>
  <si>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</si>
  <si>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</si>
  <si>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</si>
  <si>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</si>
  <si>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</si>
  <si>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</si>
  <si>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</si>
  <si>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</si>
  <si>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</si>
  <si>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</si>
  <si>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</si>
  <si>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</si>
  <si>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</si>
  <si>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</si>
  <si>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</si>
  <si>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</si>
  <si>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</si>
  <si>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</si>
  <si>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</si>
  <si>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</si>
  <si>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</si>
  <si>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</si>
  <si>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</si>
  <si>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</si>
  <si>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</si>
  <si>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</si>
  <si>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</si>
  <si>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</si>
  <si>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</si>
  <si>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</si>
  <si>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</si>
  <si>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</si>
  <si>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</si>
  <si>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</si>
  <si>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</si>
  <si>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</si>
  <si>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</si>
  <si>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</si>
  <si>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</si>
  <si>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</si>
  <si>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</si>
  <si>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</si>
  <si>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</si>
  <si>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</si>
  <si>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</si>
  <si>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</si>
  <si>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</si>
  <si>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</si>
  <si>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</si>
  <si>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</si>
  <si>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</si>
  <si>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</si>
  <si>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</si>
  <si>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</si>
  <si>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</si>
  <si>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</si>
  <si>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</si>
  <si>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</si>
  <si>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</si>
  <si>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</si>
  <si>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</si>
  <si>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</si>
  <si>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</si>
  <si>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</si>
  <si>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</si>
  <si>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</si>
  <si>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</si>
  <si>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</si>
  <si>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</si>
  <si>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</si>
  <si>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</si>
  <si>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</si>
  <si>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</si>
  <si>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</si>
  <si>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</si>
  <si>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</si>
  <si>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</si>
  <si>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</si>
  <si>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</si>
  <si>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</si>
  <si>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</si>
  <si>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</si>
  <si>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</si>
  <si>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</si>
  <si>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</si>
  <si>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</si>
  <si>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</si>
  <si>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</si>
  <si>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</si>
  <si>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</si>
  <si>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</si>
  <si>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</si>
  <si>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</si>
  <si>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</si>
  <si>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</si>
  <si>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</si>
  <si>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</si>
  <si>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</si>
  <si>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</si>
  <si>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</si>
  <si>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</si>
  <si>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</si>
  <si>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</si>
  <si>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</si>
  <si>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</si>
  <si>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</si>
  <si>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</si>
  <si>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</si>
  <si>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</si>
  <si>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</si>
  <si>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</si>
  <si>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</si>
  <si>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</si>
  <si>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</si>
  <si>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</si>
  <si>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</si>
  <si>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</si>
  <si>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</si>
  <si>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</si>
  <si>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</si>
  <si>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</si>
  <si>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</si>
  <si>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</si>
  <si>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</si>
  <si>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</si>
  <si>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</si>
  <si>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</si>
  <si>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</si>
  <si>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</si>
  <si>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</si>
  <si>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</si>
  <si>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</si>
  <si>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</si>
  <si>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</si>
  <si>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</si>
  <si>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</si>
  <si>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</si>
  <si>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</si>
  <si>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</si>
  <si>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</si>
  <si>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</si>
  <si>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</si>
  <si>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</si>
  <si>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</si>
  <si>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</si>
  <si>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</si>
  <si>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</si>
  <si>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</si>
  <si>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</si>
  <si>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</si>
  <si>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</si>
  <si>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</si>
  <si>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</si>
  <si>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</si>
  <si>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</si>
  <si>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</si>
  <si>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</si>
  <si>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</si>
  <si>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</si>
  <si>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</si>
  <si>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</si>
  <si>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</si>
  <si>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</si>
  <si>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</si>
  <si>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</si>
  <si>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</si>
  <si>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</si>
  <si>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</si>
  <si>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</si>
  <si>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</si>
  <si>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</si>
  <si>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</si>
  <si>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</si>
  <si>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</si>
  <si>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</si>
  <si>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</si>
  <si>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</si>
  <si>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</si>
  <si>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</si>
  <si>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</si>
  <si>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</si>
  <si>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</si>
  <si>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</si>
  <si>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</si>
  <si>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</si>
  <si>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</si>
  <si>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</si>
  <si>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</si>
  <si>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</si>
  <si>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</si>
  <si>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</si>
  <si>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</si>
  <si>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</si>
  <si>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</si>
  <si>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</si>
  <si>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</si>
  <si>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</si>
  <si>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</si>
  <si>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</si>
  <si>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</si>
  <si>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</si>
  <si>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</si>
  <si>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</si>
  <si>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</si>
  <si>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</si>
  <si>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</si>
  <si>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</si>
  <si>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</si>
  <si>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</si>
  <si>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</si>
  <si>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</si>
  <si>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</si>
  <si>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</si>
  <si>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</si>
  <si>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</si>
  <si>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</si>
  <si>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</si>
  <si>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</si>
  <si>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</si>
  <si>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</si>
  <si>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</si>
  <si>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</si>
  <si>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</si>
  <si>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</si>
  <si>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</si>
  <si>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</si>
  <si>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</si>
  <si>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</si>
  <si>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</si>
  <si>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</si>
  <si>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</si>
  <si>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</si>
  <si>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</si>
  <si>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</si>
  <si>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</si>
  <si>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</si>
  <si>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</si>
  <si>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</si>
  <si>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</si>
  <si>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</si>
  <si>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</si>
  <si>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</si>
  <si>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</si>
  <si>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</si>
  <si>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</si>
  <si>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</si>
  <si>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</si>
  <si>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</si>
  <si>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</si>
  <si>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</si>
  <si>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</si>
  <si>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</si>
  <si>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</si>
  <si>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</si>
  <si>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</si>
  <si>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</si>
  <si>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</si>
  <si>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</si>
  <si>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</si>
  <si>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</si>
  <si>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</si>
  <si>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</si>
  <si>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</si>
  <si>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</si>
  <si>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</si>
  <si>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</si>
  <si>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</si>
  <si>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</si>
  <si>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</si>
  <si>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</si>
  <si>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</si>
  <si>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</si>
  <si>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</si>
  <si>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</si>
  <si>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</si>
  <si>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</si>
  <si>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</si>
  <si>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</si>
  <si>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</si>
  <si>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</si>
  <si>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</si>
  <si>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</si>
  <si>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</si>
  <si>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</si>
  <si>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</si>
  <si>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</si>
  <si>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</si>
  <si>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</si>
  <si>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</si>
  <si>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</si>
  <si>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</si>
  <si>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</si>
  <si>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</si>
  <si>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</si>
  <si>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</si>
  <si>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</si>
  <si>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</si>
  <si>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</si>
  <si>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</si>
  <si>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</si>
  <si>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</si>
  <si>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</si>
  <si>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</si>
  <si>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</si>
  <si>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</si>
  <si>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</si>
  <si>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</si>
  <si>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</si>
  <si>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</si>
  <si>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</si>
  <si>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</si>
  <si>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</si>
  <si>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</si>
  <si>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</si>
  <si>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</si>
  <si>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</si>
  <si>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</si>
  <si>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</si>
  <si>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</si>
  <si>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</si>
  <si>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</si>
  <si>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</si>
  <si>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</si>
  <si>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</si>
  <si>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</si>
  <si>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</si>
  <si>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</si>
  <si>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</si>
  <si>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</si>
  <si>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</si>
  <si>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</si>
  <si>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</si>
  <si>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</si>
  <si>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</si>
  <si>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</si>
  <si>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</si>
  <si>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</si>
  <si>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</si>
  <si>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</si>
  <si>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</si>
  <si>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</si>
  <si>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</si>
  <si>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</si>
  <si>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</si>
  <si>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</si>
  <si>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</si>
  <si>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</si>
  <si>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</si>
  <si>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</si>
  <si>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</si>
  <si>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</si>
  <si>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</si>
  <si>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</si>
  <si>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</si>
  <si>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</si>
  <si>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</si>
  <si>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</si>
  <si>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</si>
  <si>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</si>
  <si>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</si>
  <si>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</si>
  <si>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</si>
  <si>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</si>
  <si>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</si>
  <si>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</si>
  <si>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</si>
  <si>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</si>
  <si>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</si>
  <si>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</si>
  <si>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</si>
  <si>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</si>
  <si>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</si>
  <si>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</si>
  <si>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</si>
  <si>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</si>
  <si>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</si>
  <si>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</si>
  <si>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</si>
  <si>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</si>
  <si>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</si>
  <si>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</si>
  <si>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</si>
  <si>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</si>
  <si>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</si>
  <si>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</si>
  <si>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</si>
  <si>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</si>
  <si>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</si>
  <si>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</si>
  <si>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</si>
  <si>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</si>
  <si>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</si>
  <si>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</si>
  <si>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</si>
  <si>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</si>
  <si>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</si>
  <si>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</si>
  <si>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</si>
  <si>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</si>
  <si>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</si>
  <si>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</si>
  <si>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</si>
  <si>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</si>
  <si>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</si>
  <si>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</si>
  <si>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</si>
  <si>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</si>
  <si>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</si>
  <si>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</si>
  <si>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</si>
  <si>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</si>
  <si>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</si>
  <si>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</si>
  <si>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</si>
  <si>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</si>
  <si>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</si>
  <si>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</si>
  <si>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</si>
  <si>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</si>
  <si>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</si>
  <si>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</si>
  <si>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</si>
  <si>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</si>
  <si>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</si>
  <si>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</si>
  <si>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</si>
  <si>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</si>
  <si>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</si>
  <si>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</si>
  <si>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</si>
  <si>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</si>
  <si>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</si>
  <si>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</si>
  <si>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</si>
  <si>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</si>
  <si>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</si>
  <si>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</si>
  <si>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</si>
  <si>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</si>
  <si>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</si>
  <si>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</si>
  <si>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</si>
  <si>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</si>
  <si>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</si>
  <si>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</si>
  <si>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</si>
  <si>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</si>
  <si>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</si>
  <si>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</si>
  <si>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</si>
  <si>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</si>
  <si>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</si>
  <si>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</si>
  <si>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</si>
  <si>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</si>
  <si>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</si>
  <si>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</si>
  <si>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</si>
  <si>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</si>
  <si>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</si>
  <si>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</si>
  <si>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</si>
  <si>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</si>
  <si>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</si>
  <si>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</si>
  <si>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</si>
  <si>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</si>
  <si>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</si>
  <si>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</si>
  <si>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</si>
  <si>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</si>
  <si>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</si>
  <si>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</si>
  <si>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</si>
  <si>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</si>
  <si>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</si>
  <si>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</si>
  <si>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</si>
  <si>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</si>
  <si>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</si>
  <si>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</si>
  <si>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</si>
  <si>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</si>
  <si>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</si>
  <si>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</si>
  <si>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</si>
  <si>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</si>
  <si>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</si>
  <si>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</si>
  <si>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</si>
  <si>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</si>
  <si>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</si>
  <si>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</si>
  <si>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</si>
  <si>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</si>
  <si>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</si>
  <si>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</si>
  <si>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</si>
  <si>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</si>
  <si>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</si>
  <si>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</si>
  <si>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</si>
  <si>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</si>
  <si>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</si>
  <si>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</si>
  <si>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</si>
  <si>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</si>
  <si>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</si>
  <si>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</si>
  <si>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</si>
  <si>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</si>
  <si>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</si>
  <si>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</si>
  <si>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</si>
  <si>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</si>
  <si>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</si>
  <si>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</si>
  <si>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</si>
  <si>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</si>
  <si>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</si>
  <si>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</si>
  <si>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</si>
  <si>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</si>
  <si>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</si>
  <si>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</si>
  <si>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</si>
  <si>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</si>
  <si>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</si>
  <si>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</si>
  <si>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</si>
  <si>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</si>
  <si>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</si>
  <si>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</si>
  <si>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</si>
  <si>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</si>
  <si>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</si>
  <si>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</si>
  <si>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</si>
  <si>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</si>
  <si>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</si>
  <si>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</si>
  <si>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</si>
  <si>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</si>
  <si>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</si>
  <si>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</si>
  <si>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</si>
  <si>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</si>
  <si>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</si>
  <si>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</si>
  <si>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</si>
  <si>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</si>
  <si>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</si>
  <si>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</si>
  <si>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</si>
  <si>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</si>
  <si>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</si>
  <si>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</si>
  <si>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</si>
  <si>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</si>
  <si>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</si>
  <si>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</si>
  <si>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</si>
  <si>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</si>
  <si>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</si>
  <si>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</si>
  <si>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</si>
  <si>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</si>
  <si>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</si>
  <si>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</si>
  <si>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</si>
  <si>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</si>
  <si>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</si>
  <si>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</si>
  <si>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</si>
  <si>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</si>
  <si>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</si>
  <si>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</si>
  <si>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</si>
  <si>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</si>
  <si>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</si>
  <si>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</si>
  <si>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</si>
  <si>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</si>
  <si>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</si>
  <si>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</si>
  <si>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</si>
  <si>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</si>
  <si>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</si>
  <si>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</si>
  <si>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</si>
  <si>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</si>
  <si>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</si>
  <si>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</si>
  <si>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</si>
  <si>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</si>
  <si>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</si>
  <si>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</si>
  <si>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</si>
  <si>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</si>
  <si>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</si>
  <si>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</si>
  <si>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</si>
  <si>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</si>
  <si>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</si>
  <si>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</si>
  <si>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</si>
  <si>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</si>
  <si>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</si>
  <si>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</si>
  <si>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</si>
  <si>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</si>
  <si>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</si>
  <si>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</si>
  <si>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</si>
  <si>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</si>
  <si>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</si>
  <si>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</si>
  <si>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</si>
  <si>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</si>
  <si>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</si>
  <si>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</si>
  <si>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</si>
  <si>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</si>
  <si>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</si>
  <si>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</si>
  <si>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</si>
  <si>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</si>
  <si>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</si>
  <si>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</si>
  <si>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</si>
  <si>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</si>
  <si>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</si>
  <si>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</si>
  <si>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</si>
  <si>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</si>
  <si>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</si>
  <si>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</si>
  <si>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</si>
  <si>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</si>
  <si>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</si>
  <si>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</si>
  <si>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</si>
  <si>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</si>
  <si>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</si>
  <si>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</si>
  <si>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</si>
  <si>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</si>
  <si>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</si>
  <si>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</si>
  <si>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</si>
  <si>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</si>
  <si>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</si>
  <si>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</si>
  <si>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</si>
  <si>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</si>
  <si>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</si>
  <si>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</si>
  <si>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</si>
  <si>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</si>
  <si>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</si>
  <si>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</si>
  <si>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</si>
  <si>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</si>
  <si>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</si>
  <si>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</si>
  <si>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</si>
  <si>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</si>
  <si>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</si>
  <si>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</si>
  <si>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</si>
  <si>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</si>
  <si>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</si>
  <si>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</si>
  <si>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</si>
  <si>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</si>
  <si>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</si>
  <si>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</si>
  <si>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</si>
  <si>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</si>
  <si>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</si>
  <si>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</si>
  <si>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</si>
  <si>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</si>
  <si>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</si>
  <si>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</si>
  <si>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</si>
  <si>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</si>
  <si>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</si>
  <si>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</si>
  <si>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</si>
  <si>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</si>
  <si>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</si>
  <si>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</si>
  <si>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</si>
  <si>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</si>
  <si>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</si>
  <si>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</si>
  <si>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</si>
  <si>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</si>
  <si>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</si>
  <si>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</si>
  <si>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</si>
  <si>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</si>
  <si>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</si>
  <si>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</si>
  <si>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</si>
  <si>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</si>
  <si>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</si>
  <si>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</si>
  <si>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</si>
  <si>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</si>
  <si>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</si>
  <si>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</si>
  <si>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</si>
  <si>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</si>
  <si>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</si>
  <si>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</si>
  <si>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</si>
  <si>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</si>
  <si>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</si>
  <si>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</si>
  <si>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</si>
  <si>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</si>
  <si>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</si>
  <si>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</si>
  <si>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</si>
  <si>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</si>
  <si>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</si>
  <si>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</si>
  <si>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</si>
  <si>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</si>
  <si>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</si>
  <si>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</si>
  <si>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</si>
  <si>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</si>
  <si>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</si>
  <si>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</si>
  <si>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</si>
  <si>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</si>
  <si>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</si>
  <si>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</si>
  <si>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</si>
  <si>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</si>
  <si>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</si>
  <si>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</si>
  <si>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</si>
  <si>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</si>
  <si>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</si>
  <si>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</si>
  <si>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</si>
  <si>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</si>
  <si>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</si>
  <si>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</si>
  <si>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</si>
  <si>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</si>
  <si>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</si>
  <si>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</si>
  <si>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</si>
  <si>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</si>
  <si>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</si>
  <si>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</si>
  <si>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</si>
  <si>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</si>
  <si>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</si>
  <si>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</si>
  <si>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</si>
  <si>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</si>
  <si>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</si>
  <si>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</si>
  <si>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</si>
  <si>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</si>
  <si>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</si>
  <si>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</si>
  <si>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</si>
  <si>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</si>
  <si>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</si>
  <si>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</si>
  <si>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</si>
  <si>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</si>
  <si>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</si>
  <si>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</si>
  <si>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</si>
  <si>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</si>
  <si>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</si>
  <si>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</si>
  <si>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</si>
  <si>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</si>
  <si>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</si>
  <si>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</si>
  <si>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</si>
  <si>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</si>
  <si>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</si>
  <si>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</si>
  <si>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</si>
  <si>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</si>
  <si>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</si>
  <si>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</si>
  <si>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</si>
  <si>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</si>
  <si>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</si>
  <si>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</si>
  <si>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</si>
  <si>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</si>
  <si>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</si>
  <si>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</si>
  <si>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</si>
  <si>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</si>
  <si>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</si>
  <si>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</si>
  <si>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</si>
  <si>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</si>
  <si>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</si>
  <si>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</si>
  <si>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</si>
  <si>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</si>
  <si>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</si>
  <si>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</si>
  <si>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</si>
  <si>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</si>
  <si>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</si>
  <si>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</si>
  <si>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</si>
  <si>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</si>
  <si>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</si>
  <si>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</si>
  <si>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</si>
  <si>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</si>
  <si>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</si>
  <si>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</si>
  <si>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</si>
  <si>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</si>
  <si>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</si>
  <si>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</si>
  <si>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</si>
  <si>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</si>
  <si>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</si>
  <si>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</si>
  <si>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</si>
  <si>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</si>
  <si>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</si>
  <si>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</si>
  <si>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</si>
  <si>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</si>
  <si>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</si>
  <si>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</si>
  <si>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</si>
  <si>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</si>
  <si>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</si>
  <si>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</si>
  <si>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</si>
  <si>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</si>
  <si>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</si>
  <si>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</si>
  <si>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</si>
  <si>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</si>
  <si>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</si>
  <si>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</si>
  <si>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</si>
  <si>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</si>
  <si>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</si>
  <si>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</si>
  <si>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</si>
  <si>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</si>
  <si>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</si>
  <si>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</si>
  <si>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</si>
  <si>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</si>
  <si>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</si>
  <si>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</si>
  <si>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</si>
  <si>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</si>
  <si>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</si>
  <si>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</si>
  <si>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</si>
  <si>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</si>
  <si>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</si>
  <si>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</si>
  <si>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</si>
  <si>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</si>
  <si>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</si>
  <si>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</si>
  <si>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</si>
  <si>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</si>
  <si>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</si>
  <si>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</si>
  <si>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</si>
  <si>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</si>
  <si>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</si>
  <si>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</si>
  <si>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</si>
  <si>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</si>
  <si>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</si>
  <si>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</si>
  <si>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</si>
  <si>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</si>
  <si>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</si>
  <si>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</si>
  <si>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</si>
  <si>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</si>
  <si>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</si>
  <si>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</si>
  <si>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</si>
  <si>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</si>
  <si>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</si>
  <si>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</si>
  <si>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</si>
  <si>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</si>
  <si>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</si>
  <si>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</si>
  <si>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</si>
  <si>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</si>
  <si>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</si>
  <si>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</si>
  <si>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</si>
  <si>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</si>
  <si>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</si>
  <si>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</si>
  <si>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</si>
  <si>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</si>
  <si>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</si>
  <si>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</si>
  <si>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</si>
  <si>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</si>
  <si>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</si>
  <si>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</si>
  <si>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</si>
  <si>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</si>
  <si>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</si>
  <si>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</si>
  <si>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</si>
  <si>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</si>
  <si>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</si>
  <si>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</si>
  <si>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</si>
  <si>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</si>
  <si>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</si>
  <si>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</si>
  <si>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</si>
  <si>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</si>
  <si>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</si>
  <si>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</si>
  <si>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</si>
  <si>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</si>
  <si>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</si>
  <si>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</si>
  <si>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</si>
  <si>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</si>
  <si>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</si>
  <si>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</si>
  <si>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</si>
  <si>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</si>
  <si>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</si>
  <si>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</si>
  <si>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</si>
  <si>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</si>
  <si>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</si>
  <si>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</si>
  <si>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</si>
  <si>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</si>
  <si>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</si>
  <si>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</si>
  <si>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</si>
  <si>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</si>
  <si>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</si>
  <si>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</si>
  <si>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</si>
  <si>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</si>
  <si>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</si>
  <si>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</si>
  <si>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</si>
  <si>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</si>
  <si>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</si>
  <si>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</si>
  <si>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</si>
  <si>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</si>
  <si>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</si>
  <si>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</si>
  <si>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</si>
  <si>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</si>
  <si>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</si>
  <si>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</si>
  <si>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</si>
  <si>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</si>
  <si>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</si>
  <si>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</si>
  <si>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</si>
  <si>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</si>
  <si>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</si>
  <si>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</si>
  <si>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</si>
  <si>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</si>
  <si>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</si>
  <si>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</si>
  <si>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</si>
  <si>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</si>
  <si>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</si>
  <si>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</si>
  <si>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</si>
  <si>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</si>
  <si>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</si>
  <si>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</si>
  <si>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</si>
  <si>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</si>
  <si>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</si>
  <si>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</si>
  <si>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</si>
  <si>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</si>
  <si>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</si>
  <si>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</si>
  <si>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</si>
  <si>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</si>
  <si>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</si>
  <si>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</si>
  <si>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</si>
  <si>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</si>
  <si>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</si>
  <si>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</si>
  <si>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</si>
  <si>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</si>
  <si>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</si>
  <si>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</si>
  <si>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</si>
  <si>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</si>
  <si>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</si>
  <si>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</si>
  <si>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</si>
  <si>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</si>
  <si>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</si>
  <si>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</si>
  <si>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</si>
  <si>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</si>
  <si>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</si>
  <si>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</si>
  <si>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</si>
  <si>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</si>
  <si>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</si>
  <si>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</si>
  <si>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</si>
  <si>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</si>
  <si>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</si>
  <si>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</si>
  <si>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</si>
  <si>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</si>
  <si>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</si>
  <si>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</si>
  <si>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</si>
  <si>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</si>
  <si>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</si>
  <si>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</si>
  <si>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</si>
  <si>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</si>
  <si>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</si>
  <si>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</si>
  <si>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</si>
  <si>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</si>
  <si>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</si>
  <si>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</si>
  <si>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</si>
  <si>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</si>
  <si>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</si>
  <si>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</si>
  <si>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</si>
  <si>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</si>
  <si>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</si>
  <si>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</si>
  <si>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</si>
  <si>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</si>
  <si>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</si>
  <si>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</si>
  <si>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</si>
  <si>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</si>
  <si>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</si>
  <si>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</si>
  <si>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</si>
  <si>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</si>
  <si>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</si>
  <si>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</si>
  <si>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</si>
  <si>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</si>
  <si>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</si>
  <si>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</si>
  <si>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</si>
  <si>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</si>
  <si>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</si>
  <si>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</si>
  <si>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</si>
  <si>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</si>
  <si>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</si>
  <si>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</si>
  <si>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</si>
  <si>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</si>
  <si>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</si>
  <si>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</si>
  <si>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</si>
  <si>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</si>
  <si>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</si>
  <si>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</si>
  <si>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</si>
  <si>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</si>
  <si>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</si>
  <si>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</si>
  <si>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</si>
  <si>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</si>
  <si>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</si>
  <si>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</si>
  <si>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</si>
  <si>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</si>
  <si>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</si>
  <si>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</si>
  <si>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</si>
  <si>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</si>
  <si>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</si>
  <si>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</si>
  <si>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</si>
  <si>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</si>
  <si>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</si>
  <si>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</si>
  <si>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</si>
  <si>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</si>
  <si>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</si>
  <si>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</si>
  <si>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</si>
  <si>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</si>
  <si>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</si>
  <si>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</si>
  <si>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</si>
  <si>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</si>
  <si>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</si>
  <si>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</si>
  <si>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</si>
  <si>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</si>
  <si>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</si>
  <si>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</si>
  <si>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</si>
  <si>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</si>
  <si>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</si>
  <si>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</si>
  <si>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</si>
  <si>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</si>
  <si>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</si>
  <si>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</si>
  <si>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</si>
  <si>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</si>
  <si>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</si>
  <si>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</si>
  <si>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</si>
  <si>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</si>
  <si>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</si>
  <si>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</si>
  <si>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</si>
  <si>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</si>
  <si>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</si>
  <si>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</si>
  <si>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</si>
  <si>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</si>
  <si>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</si>
  <si>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</si>
  <si>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</si>
  <si>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</si>
  <si>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</si>
  <si>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</si>
  <si>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</si>
  <si>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</si>
  <si>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</si>
  <si>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</si>
  <si>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</si>
  <si>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</si>
  <si>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</si>
  <si>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</si>
  <si>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</si>
  <si>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</si>
  <si>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</si>
  <si>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</si>
  <si>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</si>
  <si>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</si>
  <si>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</si>
  <si>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</si>
  <si>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</si>
  <si>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</si>
  <si>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</si>
  <si>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</si>
  <si>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</si>
  <si>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</si>
  <si>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</si>
  <si>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</si>
  <si>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</si>
  <si>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</si>
  <si>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</si>
  <si>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</si>
  <si>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</si>
  <si>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</si>
  <si>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</si>
  <si>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</si>
  <si>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</si>
  <si>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</si>
  <si>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</si>
  <si>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</si>
  <si>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</si>
  <si>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</si>
  <si>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</si>
  <si>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</si>
  <si>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</si>
  <si>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</si>
  <si>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</si>
  <si>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</si>
  <si>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</si>
  <si>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</si>
  <si>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</si>
  <si>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</si>
  <si>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</si>
  <si>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</si>
  <si>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</si>
  <si>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</si>
  <si>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</si>
  <si>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</si>
  <si>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</si>
  <si>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</si>
  <si>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</si>
  <si>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</si>
  <si>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</si>
  <si>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</si>
  <si>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</si>
  <si>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</si>
  <si>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</si>
  <si>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</si>
  <si>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</si>
  <si>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</si>
  <si>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</si>
  <si>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</si>
  <si>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</si>
  <si>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</si>
  <si>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</si>
  <si>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</si>
  <si>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</si>
  <si>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</si>
  <si>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</si>
  <si>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</si>
  <si>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</si>
  <si>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</si>
  <si>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</si>
  <si>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</si>
  <si>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</si>
  <si>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</si>
  <si>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</si>
  <si>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</si>
  <si>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</si>
  <si>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</si>
  <si>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</si>
  <si>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</si>
  <si>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</si>
  <si>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</si>
  <si>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</si>
  <si>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</si>
  <si>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</si>
  <si>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</si>
  <si>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</si>
  <si>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</si>
  <si>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</si>
  <si>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</si>
  <si>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</si>
  <si>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</si>
  <si>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</si>
  <si>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</si>
  <si>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</si>
  <si>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</si>
  <si>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</si>
  <si>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</si>
  <si>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</si>
  <si>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</si>
  <si>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</si>
  <si>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</si>
  <si>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</si>
  <si>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</si>
  <si>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</si>
  <si>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</si>
  <si>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</si>
  <si>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</si>
  <si>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</si>
  <si>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</si>
  <si>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</si>
  <si>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</si>
  <si>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</si>
  <si>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</si>
  <si>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</si>
  <si>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</si>
  <si>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</si>
  <si>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</si>
  <si>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</si>
  <si>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</si>
  <si>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</si>
  <si>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</si>
  <si>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</si>
  <si>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</si>
  <si>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</si>
  <si>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</si>
  <si>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</si>
  <si>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</si>
  <si>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</si>
  <si>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</si>
  <si>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</si>
  <si>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</si>
  <si>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</si>
  <si>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</si>
  <si>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</si>
  <si>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</si>
  <si>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</si>
  <si>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</si>
  <si>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</si>
  <si>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</si>
  <si>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</si>
  <si>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</si>
  <si>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</si>
  <si>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</si>
  <si>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</si>
  <si>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</si>
  <si>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</si>
  <si>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</si>
  <si>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</si>
  <si>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</si>
  <si>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</si>
  <si>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</si>
  <si>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</si>
  <si>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</si>
  <si>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</si>
  <si>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</si>
  <si>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</si>
  <si>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</si>
  <si>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</si>
  <si>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</si>
  <si>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</si>
  <si>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</si>
  <si>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</si>
  <si>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</si>
  <si>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</si>
  <si>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</si>
  <si>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</si>
  <si>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</si>
  <si>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</si>
  <si>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</si>
  <si>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</si>
  <si>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</si>
  <si>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</si>
  <si>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</si>
  <si>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</si>
  <si>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</si>
  <si>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</si>
  <si>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</si>
  <si>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</si>
  <si>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</si>
  <si>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</si>
  <si>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</si>
  <si>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</si>
  <si>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</si>
  <si>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</si>
  <si>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</si>
  <si>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</si>
  <si>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</si>
  <si>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</si>
  <si>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</si>
  <si>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</si>
  <si>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</si>
  <si>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</si>
  <si>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</si>
  <si>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</si>
  <si>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</si>
  <si>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</si>
  <si>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</si>
  <si>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</si>
  <si>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</si>
  <si>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</si>
  <si>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</si>
  <si>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</si>
  <si>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</si>
  <si>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</si>
  <si>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</si>
  <si>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</si>
  <si>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</si>
  <si>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</si>
  <si>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</si>
  <si>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</si>
  <si>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</si>
  <si>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</si>
  <si>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</si>
  <si>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</si>
  <si>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</si>
  <si>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</si>
  <si>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</si>
  <si>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</si>
  <si>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</si>
  <si>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</si>
  <si>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</si>
  <si>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</si>
  <si>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</si>
  <si>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</si>
  <si>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</si>
  <si>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</si>
  <si>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</si>
  <si>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</si>
  <si>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</si>
  <si>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</si>
  <si>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</si>
  <si>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</si>
  <si>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</si>
  <si>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</si>
  <si>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</si>
  <si>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</si>
  <si>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</si>
  <si>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</si>
  <si>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</si>
  <si>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</si>
  <si>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</si>
  <si>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</si>
  <si>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</si>
  <si>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</si>
  <si>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</si>
  <si>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</si>
  <si>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</si>
  <si>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</si>
  <si>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</si>
  <si>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</si>
  <si>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</si>
  <si>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</si>
  <si>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</si>
  <si>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</si>
  <si>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</si>
  <si>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</si>
  <si>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</si>
  <si>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</si>
  <si>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</si>
  <si>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</si>
  <si>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</si>
  <si>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</si>
  <si>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</si>
  <si>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</si>
  <si>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</si>
  <si>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</si>
  <si>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</si>
  <si>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</si>
  <si>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</si>
  <si>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</si>
  <si>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</si>
  <si>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</si>
  <si>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</si>
  <si>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</si>
  <si>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</si>
  <si>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</si>
  <si>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</si>
  <si>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</si>
  <si>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</si>
  <si>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</si>
  <si>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</si>
  <si>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</si>
  <si>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</si>
  <si>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</si>
  <si>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</si>
  <si>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</si>
  <si>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</si>
  <si>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</si>
  <si>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</si>
  <si>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</si>
  <si>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</si>
  <si>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</si>
  <si>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</si>
  <si>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</si>
  <si>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</si>
  <si>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</si>
  <si>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</si>
  <si>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</si>
  <si>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</si>
  <si>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</si>
  <si>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</si>
  <si>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</si>
  <si>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</si>
  <si>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</si>
  <si>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</si>
  <si>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</si>
  <si>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</si>
  <si>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</si>
  <si>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</si>
  <si>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</si>
  <si>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</si>
  <si>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</si>
  <si>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</si>
  <si>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</si>
  <si>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</si>
  <si>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</si>
  <si>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</si>
  <si>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</si>
  <si>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</si>
  <si>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</si>
  <si>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</si>
  <si>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</si>
  <si>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</si>
  <si>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</si>
  <si>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</si>
  <si>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</si>
  <si>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</si>
  <si>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</si>
  <si>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</si>
  <si>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</si>
  <si>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</si>
  <si>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</si>
  <si>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</si>
  <si>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</si>
  <si>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</si>
  <si>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</si>
  <si>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</si>
  <si>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</si>
  <si>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</si>
  <si>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</si>
  <si>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</si>
  <si>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</si>
  <si>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</si>
  <si>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</si>
  <si>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</si>
  <si>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</si>
  <si>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</si>
  <si>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</si>
  <si>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</si>
  <si>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</si>
  <si>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</si>
  <si>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</si>
  <si>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</si>
  <si>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</si>
  <si>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</si>
  <si>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</si>
  <si>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</si>
  <si>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</si>
  <si>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</si>
  <si>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</si>
  <si>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</si>
  <si>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</si>
  <si>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</si>
  <si>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</si>
  <si>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</si>
  <si>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</si>
  <si>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</si>
  <si>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</si>
  <si>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</si>
  <si>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</si>
  <si>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</si>
  <si>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</si>
  <si>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</si>
  <si>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</si>
  <si>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</si>
  <si>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</si>
  <si>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</si>
  <si>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</si>
  <si>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</si>
  <si>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</si>
  <si>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</si>
  <si>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</si>
  <si>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</si>
  <si>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</si>
  <si>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</si>
  <si>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</si>
  <si>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</si>
  <si>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</si>
  <si>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</si>
  <si>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</si>
  <si>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</si>
  <si>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</si>
  <si>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</si>
  <si>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</si>
  <si>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</si>
  <si>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</si>
  <si>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</si>
  <si>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</si>
  <si>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</si>
  <si>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</si>
  <si>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</si>
  <si>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</si>
  <si>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</si>
  <si>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</si>
  <si>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</si>
  <si>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</si>
  <si>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</si>
  <si>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</si>
  <si>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</si>
  <si>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</si>
  <si>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</si>
  <si>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</si>
  <si>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</si>
  <si>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</si>
  <si>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</si>
  <si>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</si>
  <si>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</si>
  <si>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</si>
  <si>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</si>
  <si>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</si>
  <si>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</si>
  <si>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</si>
  <si>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</si>
  <si>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</si>
  <si>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</si>
  <si>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</si>
  <si>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</si>
  <si>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</si>
  <si>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</si>
  <si>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</si>
  <si>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</si>
  <si>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</si>
  <si>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</si>
  <si>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</si>
  <si>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</si>
  <si>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</si>
  <si>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</si>
  <si>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</si>
  <si>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</si>
  <si>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</si>
  <si>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</si>
  <si>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</si>
  <si>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</si>
  <si>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</si>
  <si>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</si>
  <si>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</si>
  <si>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</si>
  <si>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</si>
  <si>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</si>
  <si>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</si>
  <si>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</si>
  <si>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</si>
  <si>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</si>
  <si>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</si>
  <si>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</si>
  <si>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</si>
  <si>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</si>
  <si>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</si>
  <si>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</si>
  <si>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</si>
  <si>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</si>
  <si>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</si>
  <si>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</si>
  <si>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</si>
  <si>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</si>
  <si>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</si>
  <si>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</si>
  <si>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</si>
  <si>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</si>
  <si>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</si>
  <si>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</si>
  <si>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</si>
  <si>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</si>
  <si>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</si>
  <si>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</si>
  <si>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</si>
  <si>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</si>
  <si>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</si>
  <si>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</si>
  <si>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</si>
  <si>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</si>
  <si>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</si>
  <si>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</si>
  <si>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</si>
  <si>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</si>
  <si>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</si>
  <si>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</si>
  <si>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</si>
  <si>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</si>
  <si>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</si>
  <si>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</si>
  <si>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</si>
  <si>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</si>
  <si>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</si>
  <si>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</si>
  <si>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</si>
  <si>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</si>
  <si>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</si>
  <si>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</si>
  <si>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</si>
  <si>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</si>
  <si>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</si>
  <si>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</si>
  <si>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</si>
  <si>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</si>
  <si>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</si>
  <si>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</si>
  <si>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</si>
  <si>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</si>
  <si>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</si>
  <si>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</si>
  <si>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</si>
  <si>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</si>
  <si>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</si>
  <si>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</si>
  <si>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</si>
  <si>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</si>
  <si>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</si>
  <si>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</si>
  <si>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</si>
  <si>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</si>
  <si>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</si>
  <si>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</si>
  <si>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</si>
  <si>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</si>
  <si>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</si>
  <si>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</si>
  <si>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</si>
  <si>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</si>
  <si>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</si>
  <si>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</si>
  <si>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</si>
  <si>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</si>
  <si>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</si>
  <si>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</si>
  <si>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</si>
  <si>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</si>
  <si>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</si>
  <si>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</si>
  <si>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</si>
  <si>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</si>
  <si>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</si>
  <si>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</si>
  <si>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</si>
  <si>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</si>
  <si>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</si>
  <si>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</si>
  <si>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</si>
  <si>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</si>
  <si>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</si>
  <si>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</si>
  <si>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</si>
  <si>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</si>
  <si>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</si>
  <si>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</si>
  <si>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</si>
  <si>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</si>
  <si>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</si>
  <si>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</si>
  <si>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</si>
  <si>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</si>
  <si>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</si>
  <si>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</si>
  <si>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</si>
  <si>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</si>
  <si>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</si>
  <si>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</si>
  <si>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</si>
  <si>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</si>
  <si>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</si>
  <si>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</si>
  <si>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</si>
  <si>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</si>
  <si>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</si>
  <si>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</si>
  <si>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</si>
  <si>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</si>
  <si>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</si>
  <si>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</si>
  <si>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</si>
  <si>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</si>
  <si>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</si>
  <si>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</si>
  <si>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</si>
  <si>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</si>
  <si>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</si>
  <si>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</si>
  <si>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</si>
  <si>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</si>
  <si>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</si>
  <si>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</si>
  <si>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</si>
  <si>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</si>
  <si>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</si>
  <si>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</si>
  <si>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</si>
  <si>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</si>
  <si>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</si>
  <si>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</si>
  <si>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</si>
  <si>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</si>
  <si>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</si>
  <si>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</si>
  <si>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</si>
  <si>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</si>
  <si>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</si>
  <si>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</si>
  <si>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</si>
  <si>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</si>
  <si>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</si>
  <si>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</si>
  <si>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</si>
  <si>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</si>
  <si>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</si>
  <si>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</si>
  <si>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</si>
  <si>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</si>
  <si>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</si>
  <si>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</si>
  <si>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</si>
  <si>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</si>
  <si>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</si>
  <si>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</si>
  <si>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</si>
  <si>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</si>
  <si>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</si>
  <si>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</si>
  <si>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</si>
  <si>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</si>
  <si>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</si>
  <si>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</si>
  <si>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</si>
  <si>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</si>
  <si>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</si>
  <si>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</si>
  <si>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</si>
  <si>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</si>
  <si>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</si>
  <si>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</si>
  <si>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</si>
  <si>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</si>
  <si>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</si>
  <si>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</si>
  <si>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</si>
  <si>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</si>
  <si>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</si>
  <si>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</si>
  <si>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</si>
  <si>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</si>
  <si>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</si>
  <si>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</si>
  <si>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</si>
  <si>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</si>
  <si>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</si>
  <si>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</si>
  <si>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</si>
  <si>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</si>
  <si>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</si>
  <si>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</si>
  <si>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</si>
  <si>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</si>
  <si>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</si>
  <si>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</si>
  <si>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</si>
  <si>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</si>
  <si>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</si>
  <si>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</si>
  <si>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</si>
  <si>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</si>
  <si>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</si>
  <si>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</si>
  <si>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</si>
  <si>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</si>
  <si>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</si>
  <si>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</si>
  <si>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</si>
  <si>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</si>
  <si>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</si>
  <si>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</si>
  <si>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</si>
  <si>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</si>
  <si>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</si>
  <si>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</si>
  <si>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</si>
  <si>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</si>
  <si>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</si>
  <si>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</si>
  <si>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</si>
  <si>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</si>
  <si>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</si>
  <si>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</si>
  <si>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</si>
  <si>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</si>
  <si>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</si>
  <si>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</si>
  <si>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</si>
  <si>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</si>
  <si>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</si>
  <si>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</si>
  <si>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</si>
  <si>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</si>
  <si>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</si>
  <si>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</si>
  <si>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</si>
  <si>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</si>
  <si>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</si>
  <si>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</si>
  <si>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</si>
  <si>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</si>
  <si>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</si>
  <si>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</si>
  <si>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</si>
  <si>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</si>
  <si>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</si>
  <si>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</si>
  <si>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</si>
  <si>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</si>
  <si>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</si>
  <si>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</si>
  <si>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</si>
  <si>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</si>
  <si>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</si>
  <si>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</si>
  <si>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</si>
  <si>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</si>
  <si>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</si>
  <si>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</si>
  <si>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</si>
  <si>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</si>
  <si>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</si>
  <si>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</si>
  <si>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</si>
  <si>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</si>
  <si>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</si>
  <si>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</si>
  <si>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</si>
  <si>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</si>
  <si>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</si>
  <si>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</si>
  <si>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</si>
  <si>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</si>
  <si>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</si>
  <si>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</si>
  <si>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</si>
  <si>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</si>
  <si>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</si>
  <si>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</si>
  <si>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</si>
  <si>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</si>
  <si>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</si>
  <si>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</si>
  <si>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</si>
  <si>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</si>
  <si>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</si>
  <si>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</si>
  <si>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</si>
  <si>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</si>
  <si>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</si>
  <si>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</si>
  <si>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</si>
  <si>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</si>
  <si>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</si>
  <si>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</si>
  <si>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</si>
  <si>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</si>
  <si>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</si>
  <si>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</si>
  <si>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</si>
  <si>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</si>
  <si>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</si>
  <si>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</si>
  <si>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</si>
  <si>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</si>
  <si>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</si>
  <si>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</si>
  <si>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</si>
  <si>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</si>
  <si>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</si>
  <si>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</si>
  <si>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</si>
  <si>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</si>
  <si>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</si>
  <si>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</si>
  <si>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</si>
  <si>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</si>
  <si>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</si>
  <si>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</si>
  <si>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</si>
  <si>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</si>
  <si>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</si>
  <si>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</si>
  <si>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</si>
  <si>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</si>
  <si>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</si>
  <si>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</si>
  <si>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</si>
  <si>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</si>
  <si>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</si>
  <si>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</si>
  <si>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</si>
  <si>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</si>
  <si>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</si>
  <si>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</si>
  <si>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</si>
  <si>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</si>
  <si>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</si>
  <si>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</si>
  <si>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</si>
  <si>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</si>
  <si>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</si>
  <si>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</si>
  <si>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</si>
  <si>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</si>
  <si>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</si>
  <si>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</si>
  <si>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</si>
  <si>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</si>
  <si>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</si>
  <si>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</si>
  <si>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</si>
  <si>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</si>
  <si>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</si>
  <si>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</si>
  <si>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</si>
  <si>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</si>
  <si>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</si>
  <si>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</si>
  <si>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</si>
  <si>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</si>
  <si>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</si>
  <si>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</si>
  <si>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</si>
  <si>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</si>
  <si>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</si>
  <si>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</si>
  <si>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</si>
  <si>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</si>
  <si>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</si>
  <si>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</si>
  <si>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</si>
  <si>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</si>
  <si>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</si>
  <si>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</si>
  <si>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</si>
  <si>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</si>
  <si>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</si>
  <si>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</si>
  <si>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</si>
  <si>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</si>
  <si>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</si>
  <si>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</si>
  <si>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</si>
  <si>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</si>
  <si>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</si>
  <si>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</si>
  <si>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</si>
  <si>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</si>
  <si>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</si>
  <si>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</si>
  <si>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</si>
  <si>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</si>
  <si>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</si>
  <si>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</si>
  <si>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</si>
  <si>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</si>
  <si>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</si>
  <si>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</si>
  <si>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</si>
  <si>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</si>
  <si>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</si>
  <si>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</si>
  <si>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</si>
  <si>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</si>
  <si>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</si>
  <si>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</si>
  <si>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</si>
  <si>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</si>
  <si>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</si>
  <si>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</si>
  <si>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</si>
  <si>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</si>
  <si>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</si>
  <si>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</si>
  <si>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</si>
  <si>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</si>
  <si>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</si>
  <si>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</si>
  <si>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</si>
  <si>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</si>
  <si>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</si>
  <si>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</si>
  <si>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</si>
  <si>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</si>
  <si>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</si>
  <si>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</si>
  <si>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</si>
  <si>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</si>
  <si>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</si>
  <si>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</si>
  <si>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</si>
  <si>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</si>
  <si>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</si>
  <si>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</si>
  <si>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</si>
  <si>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</si>
  <si>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</si>
  <si>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</si>
  <si>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</si>
  <si>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</si>
  <si>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</si>
  <si>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</si>
  <si>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</si>
  <si>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</si>
  <si>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</si>
  <si>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</si>
  <si>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</si>
  <si>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</si>
  <si>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</si>
  <si>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</si>
  <si>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</si>
  <si>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</si>
  <si>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</si>
  <si>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</si>
  <si>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</si>
  <si>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</si>
  <si>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</si>
  <si>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</si>
  <si>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</si>
  <si>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</si>
  <si>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</si>
  <si>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</si>
  <si>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</si>
  <si>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</si>
  <si>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</si>
  <si>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</si>
  <si>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</si>
  <si>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</si>
  <si>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</si>
  <si>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</si>
  <si>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</si>
  <si>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</si>
  <si>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</si>
  <si>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</si>
  <si>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</si>
  <si>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</si>
  <si>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</si>
  <si>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</si>
  <si>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</si>
  <si>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</si>
  <si>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</si>
  <si>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</si>
  <si>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</si>
  <si>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</si>
  <si>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</si>
  <si>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</si>
  <si>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</si>
  <si>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</si>
  <si>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</si>
  <si>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</si>
  <si>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</si>
  <si>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</si>
  <si>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</si>
  <si>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</si>
  <si>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</si>
  <si>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</si>
  <si>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</si>
  <si>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</si>
  <si>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</si>
  <si>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</si>
  <si>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</si>
  <si>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</si>
  <si>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</si>
  <si>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</si>
  <si>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</si>
  <si>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</si>
  <si>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</si>
  <si>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</si>
  <si>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</si>
  <si>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</si>
  <si>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</si>
  <si>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</si>
  <si>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</si>
  <si>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</si>
  <si>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</si>
  <si>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</si>
  <si>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</si>
  <si>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</si>
  <si>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</si>
  <si>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</si>
  <si>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</si>
  <si>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</si>
  <si>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</si>
  <si>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</si>
  <si>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</si>
  <si>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</si>
  <si>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</si>
  <si>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</si>
  <si>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</si>
  <si>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</si>
  <si>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</si>
  <si>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</si>
  <si>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</si>
  <si>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</si>
  <si>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</si>
  <si>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</si>
  <si>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</si>
  <si>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</si>
  <si>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</si>
  <si>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</si>
  <si>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</si>
  <si>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</si>
  <si>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</si>
  <si>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</si>
  <si>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</si>
  <si>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</si>
  <si>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</si>
  <si>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</si>
  <si>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</si>
  <si>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</si>
  <si>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</si>
  <si>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</si>
  <si>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</si>
  <si>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</si>
  <si>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</si>
  <si>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</si>
  <si>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</si>
  <si>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</si>
  <si>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</si>
  <si>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</si>
  <si>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</si>
  <si>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</si>
  <si>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</si>
  <si>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</si>
  <si>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</si>
  <si>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</si>
  <si>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</si>
  <si>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</si>
  <si>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</si>
  <si>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</si>
  <si>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</si>
  <si>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</si>
  <si>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</si>
  <si>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</si>
  <si>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</si>
  <si>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</si>
  <si>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</si>
  <si>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</si>
  <si>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</si>
  <si>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</si>
  <si>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</si>
  <si>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</si>
  <si>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</si>
  <si>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</si>
  <si>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</si>
  <si>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</si>
  <si>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</si>
  <si>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</si>
  <si>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</si>
  <si>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</si>
  <si>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</si>
  <si>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</si>
  <si>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</si>
  <si>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</si>
  <si>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</si>
  <si>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</si>
  <si>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</si>
  <si>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</si>
  <si>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</si>
  <si>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</si>
  <si>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</si>
  <si>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</si>
  <si>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</si>
  <si>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</si>
  <si>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</si>
  <si>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</si>
  <si>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</si>
  <si>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</si>
  <si>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</si>
  <si>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</si>
  <si>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</si>
  <si>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</si>
  <si>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</si>
  <si>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</si>
  <si>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</si>
  <si>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</si>
  <si>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</si>
  <si>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</si>
  <si>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</si>
  <si>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</si>
  <si>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</si>
  <si>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</si>
  <si>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</si>
  <si>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</si>
  <si>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</si>
  <si>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</si>
  <si>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</si>
  <si>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</si>
  <si>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</si>
  <si>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</si>
  <si>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</si>
  <si>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</si>
  <si>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</si>
  <si>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</si>
  <si>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</si>
  <si>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</si>
  <si>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</si>
  <si>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</si>
  <si>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</si>
  <si>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</si>
  <si>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</si>
  <si>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</si>
  <si>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</si>
  <si>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</si>
  <si>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</si>
  <si>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</si>
  <si>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</si>
  <si>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</si>
  <si>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</si>
  <si>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</si>
  <si>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</si>
  <si>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</si>
  <si>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</si>
  <si>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</si>
  <si>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</si>
  <si>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</si>
  <si>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</si>
  <si>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</si>
  <si>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</si>
  <si>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</si>
  <si>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</si>
  <si>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</si>
  <si>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</si>
  <si>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</si>
  <si>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</si>
  <si>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</si>
  <si>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</si>
  <si>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</si>
  <si>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</si>
  <si>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</si>
  <si>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</si>
  <si>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</si>
  <si>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</si>
  <si>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</si>
  <si>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</si>
  <si>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</si>
  <si>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</si>
  <si>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</si>
  <si>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</si>
  <si>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</si>
  <si>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</si>
  <si>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</si>
  <si>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</si>
  <si>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</si>
  <si>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</si>
  <si>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</si>
  <si>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</si>
  <si>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</si>
  <si>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</si>
  <si>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</si>
  <si>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</si>
  <si>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</si>
  <si>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</si>
  <si>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</si>
  <si>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</si>
  <si>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</si>
  <si>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</si>
  <si>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</si>
  <si>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</si>
  <si>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</si>
  <si>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</si>
  <si>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</si>
  <si>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</si>
  <si>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</si>
  <si>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</si>
  <si>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</si>
  <si>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</si>
  <si>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</si>
  <si>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</si>
  <si>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</si>
  <si>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</si>
  <si>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</si>
  <si>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</si>
  <si>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</si>
  <si>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</si>
  <si>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</si>
  <si>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</si>
  <si>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</si>
  <si>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</si>
  <si>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</si>
  <si>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</si>
  <si>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</si>
  <si>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</si>
  <si>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</si>
  <si>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</si>
  <si>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</si>
  <si>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</si>
  <si>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</si>
  <si>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</si>
  <si>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</si>
  <si>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</si>
  <si>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</si>
  <si>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</si>
  <si>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</si>
  <si>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</si>
  <si>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</si>
  <si>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</si>
  <si>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</si>
  <si>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</si>
  <si>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</si>
  <si>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</si>
  <si>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</si>
  <si>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</si>
  <si>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</si>
  <si>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</si>
  <si>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</si>
  <si>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</si>
  <si>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</si>
  <si>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</si>
  <si>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</si>
  <si>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</si>
  <si>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</si>
  <si>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</si>
  <si>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</si>
  <si>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</si>
  <si>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</si>
  <si>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</si>
  <si>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</si>
  <si>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</si>
  <si>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</si>
  <si>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</si>
  <si>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</si>
  <si>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</si>
  <si>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</si>
  <si>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</si>
  <si>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</si>
  <si>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</si>
  <si>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</si>
  <si>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</si>
  <si>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</si>
  <si>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</si>
  <si>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</si>
  <si>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</si>
  <si>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</si>
  <si>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</si>
  <si>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</si>
  <si>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</si>
  <si>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</si>
  <si>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</si>
  <si>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</si>
  <si>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</si>
  <si>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</si>
  <si>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</si>
  <si>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</si>
  <si>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</si>
  <si>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</si>
  <si>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</si>
  <si>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</si>
  <si>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</si>
  <si>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</si>
  <si>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</si>
  <si>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</si>
  <si>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</si>
  <si>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</si>
  <si>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</si>
  <si>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</si>
  <si>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</si>
  <si>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</si>
  <si>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</si>
  <si>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</si>
  <si>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</si>
  <si>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</si>
  <si>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</si>
  <si>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</si>
  <si>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</si>
  <si>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</si>
  <si>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</si>
  <si>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</si>
  <si>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</si>
  <si>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</si>
  <si>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</si>
  <si>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</si>
  <si>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</si>
  <si>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</si>
  <si>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</si>
  <si>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</si>
  <si>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</si>
  <si>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</si>
  <si>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</si>
  <si>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</si>
  <si>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</si>
  <si>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</si>
  <si>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</si>
  <si>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</si>
  <si>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</si>
  <si>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</si>
  <si>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</si>
  <si>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</si>
  <si>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</si>
  <si>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</si>
  <si>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</si>
  <si>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</si>
  <si>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</si>
  <si>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</si>
  <si>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</si>
  <si>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</si>
  <si>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</si>
  <si>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</si>
  <si>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</si>
  <si>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</si>
  <si>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</si>
  <si>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</si>
  <si>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</si>
  <si>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</si>
  <si>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</si>
  <si>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</si>
  <si>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</si>
  <si>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</si>
  <si>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</si>
  <si>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</si>
  <si>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</si>
  <si>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</si>
  <si>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</si>
  <si>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</si>
  <si>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</si>
  <si>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</si>
  <si>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</si>
  <si>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</si>
  <si>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</si>
  <si>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</si>
  <si>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</si>
  <si>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</si>
  <si>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</si>
  <si>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</si>
  <si>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</si>
  <si>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</si>
  <si>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</si>
  <si>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</si>
  <si>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</si>
  <si>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</si>
  <si>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</si>
  <si>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</si>
  <si>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</si>
  <si>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</si>
  <si>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</si>
  <si>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</si>
  <si>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</si>
  <si>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</si>
  <si>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</si>
  <si>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</si>
  <si>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</si>
  <si>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</si>
  <si>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</si>
  <si>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</si>
  <si>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</si>
  <si>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</si>
  <si>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</si>
  <si>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</si>
  <si>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</si>
  <si>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</si>
  <si>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</si>
  <si>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</si>
  <si>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</si>
  <si>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</si>
  <si>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</si>
  <si>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</si>
  <si>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</si>
  <si>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</si>
  <si>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</si>
  <si>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</si>
  <si>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</si>
  <si>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</si>
  <si>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</si>
  <si>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</si>
  <si>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</si>
  <si>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</si>
  <si>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</si>
  <si>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</si>
  <si>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</si>
  <si>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</si>
  <si>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</si>
  <si>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</si>
  <si>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</si>
  <si>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</si>
  <si>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</si>
  <si>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</si>
  <si>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</si>
  <si>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</si>
  <si>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</si>
  <si>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</si>
  <si>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</si>
  <si>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</si>
  <si>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</si>
  <si>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</si>
  <si>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</si>
  <si>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</si>
  <si>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</si>
  <si>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</si>
  <si>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</si>
  <si>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</si>
  <si>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</si>
  <si>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</si>
  <si>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</si>
  <si>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</si>
  <si>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</si>
  <si>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</si>
  <si>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</si>
  <si>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</si>
  <si>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</si>
  <si>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</si>
  <si>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</si>
  <si>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</si>
  <si>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</si>
  <si>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</si>
  <si>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</si>
  <si>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</si>
  <si>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</si>
  <si>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</si>
  <si>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</si>
  <si>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</si>
  <si>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</si>
  <si>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</si>
  <si>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</si>
  <si>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</si>
  <si>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</si>
  <si>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</si>
  <si>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</si>
  <si>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</si>
  <si>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</si>
  <si>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</si>
  <si>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</si>
  <si>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</si>
  <si>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</si>
  <si>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</si>
  <si>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</si>
  <si>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</si>
  <si>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</si>
  <si>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</si>
  <si>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</si>
  <si>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</si>
  <si>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</si>
  <si>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</si>
  <si>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</si>
  <si>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</si>
  <si>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</si>
  <si>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</si>
  <si>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</si>
  <si>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</si>
  <si>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</si>
  <si>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</si>
  <si>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</si>
  <si>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</si>
  <si>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</si>
  <si>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</si>
  <si>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</si>
  <si>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</si>
  <si>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</si>
  <si>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</si>
  <si>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</si>
  <si>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</si>
  <si>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</si>
  <si>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</si>
  <si>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</si>
  <si>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</si>
  <si>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</si>
  <si>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</si>
  <si>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</si>
  <si>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</si>
  <si>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</si>
  <si>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</si>
  <si>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</si>
  <si>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</si>
  <si>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</si>
  <si>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</si>
  <si>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</si>
  <si>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</si>
  <si>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</si>
  <si>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</si>
  <si>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</si>
  <si>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</si>
  <si>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</si>
  <si>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</si>
  <si>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</si>
  <si>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</si>
  <si>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</si>
  <si>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</si>
  <si>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</si>
  <si>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</si>
  <si>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</si>
  <si>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</si>
  <si>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</si>
  <si>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</si>
  <si>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</si>
  <si>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</si>
  <si>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</si>
  <si>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</si>
  <si>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</si>
  <si>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</si>
  <si>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</si>
  <si>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</si>
  <si>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</si>
  <si>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</si>
  <si>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</si>
  <si>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</si>
  <si>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</si>
  <si>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</si>
  <si>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</si>
  <si>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</si>
  <si>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</si>
  <si>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</si>
  <si>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</si>
  <si>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</si>
  <si>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</si>
  <si>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</si>
  <si>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</si>
  <si>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</si>
  <si>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</si>
  <si>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</si>
  <si>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</si>
  <si>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</si>
  <si>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</si>
  <si>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</si>
  <si>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</si>
  <si>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</si>
  <si>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</si>
  <si>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</si>
  <si>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</si>
  <si>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</si>
  <si>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</si>
  <si>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</si>
  <si>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</si>
  <si>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</si>
  <si>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</si>
  <si>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</si>
  <si>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</si>
  <si>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</si>
  <si>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</si>
  <si>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</si>
  <si>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</si>
  <si>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</si>
  <si>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</si>
  <si>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</si>
  <si>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</si>
  <si>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</si>
  <si>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</si>
  <si>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</si>
  <si>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</si>
  <si>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</si>
  <si>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</si>
  <si>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</si>
  <si>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</si>
  <si>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</si>
  <si>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</si>
  <si>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</si>
  <si>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</si>
  <si>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</si>
  <si>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</si>
  <si>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</si>
  <si>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</si>
  <si>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</si>
  <si>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</si>
  <si>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</si>
  <si>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</si>
  <si>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</si>
  <si>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</si>
  <si>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</si>
  <si>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</si>
  <si>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</si>
  <si>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</si>
  <si>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</si>
  <si>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</si>
  <si>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</si>
  <si>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</si>
  <si>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</si>
  <si>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</si>
  <si>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</si>
  <si>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</si>
  <si>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</si>
  <si>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</si>
  <si>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</si>
  <si>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</si>
  <si>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</si>
  <si>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</si>
  <si>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</si>
  <si>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</si>
  <si>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</si>
  <si>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</si>
  <si>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</si>
  <si>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</si>
  <si>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</si>
  <si>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</si>
  <si>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</si>
  <si>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</si>
  <si>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</si>
  <si>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</si>
  <si>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</si>
  <si>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</si>
  <si>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</si>
  <si>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</si>
  <si>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</si>
  <si>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</si>
  <si>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</si>
  <si>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</si>
  <si>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</si>
  <si>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</si>
  <si>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</si>
  <si>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</si>
  <si>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</si>
  <si>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</si>
  <si>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</si>
  <si>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</si>
  <si>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</si>
  <si>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</si>
  <si>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</si>
  <si>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</si>
  <si>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</si>
  <si>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</si>
  <si>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</si>
  <si>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</si>
  <si>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</si>
  <si>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</si>
  <si>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</si>
  <si>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</si>
  <si>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</si>
  <si>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</si>
  <si>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</si>
  <si>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</si>
  <si>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</si>
  <si>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</si>
  <si>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</si>
  <si>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</si>
  <si>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</si>
  <si>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</si>
  <si>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</si>
  <si>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</si>
  <si>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</si>
  <si>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</si>
  <si>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</si>
  <si>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</si>
  <si>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</si>
  <si>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</si>
  <si>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</si>
  <si>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</si>
  <si>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</si>
  <si>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</si>
  <si>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</si>
  <si>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</si>
  <si>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</si>
  <si>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</si>
  <si>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</si>
  <si>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</si>
  <si>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</si>
  <si>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</si>
  <si>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</si>
  <si>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</si>
  <si>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</si>
  <si>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</si>
  <si>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</si>
  <si>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</si>
  <si>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</si>
  <si>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</si>
  <si>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</si>
  <si>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</si>
  <si>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</si>
  <si>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</si>
  <si>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</si>
  <si>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</si>
  <si>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</si>
  <si>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</si>
  <si>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</si>
  <si>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</si>
  <si>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</si>
  <si>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</si>
  <si>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</si>
  <si>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</si>
  <si>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</si>
  <si>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</si>
  <si>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</si>
  <si>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</si>
  <si>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</si>
  <si>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</si>
  <si>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</si>
  <si>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</si>
  <si>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</si>
  <si>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</si>
  <si>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</si>
  <si>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</si>
  <si>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</si>
  <si>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</si>
  <si>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</si>
  <si>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</si>
  <si>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</si>
  <si>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</si>
  <si>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</si>
  <si>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</si>
  <si>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</si>
  <si>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</si>
  <si>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</si>
  <si>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</si>
  <si>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</si>
  <si>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</si>
  <si>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</si>
  <si>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</si>
  <si>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</si>
  <si>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</si>
  <si>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</si>
  <si>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</si>
  <si>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</si>
  <si>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</si>
  <si>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</si>
  <si>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</si>
  <si>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</si>
  <si>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</si>
  <si>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</si>
  <si>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</si>
  <si>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</si>
  <si>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</si>
  <si>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</si>
  <si>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</si>
  <si>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</si>
  <si>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</si>
  <si>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</si>
  <si>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</si>
  <si>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</si>
  <si>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</si>
  <si>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</si>
  <si>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</si>
  <si>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</si>
  <si>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</si>
  <si>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</si>
  <si>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</si>
  <si>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</si>
  <si>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</si>
  <si>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</si>
  <si>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</si>
  <si>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</si>
  <si>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</si>
  <si>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</si>
  <si>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</si>
  <si>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</si>
  <si>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</si>
  <si>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</si>
  <si>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</si>
  <si>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</si>
  <si>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</si>
  <si>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</si>
  <si>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</si>
  <si>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</si>
  <si>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</si>
  <si>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</si>
  <si>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</si>
  <si>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</si>
  <si>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</si>
  <si>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</si>
  <si>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</si>
  <si>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</si>
  <si>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</si>
  <si>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</si>
  <si>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</si>
  <si>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</si>
  <si>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</si>
  <si>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</si>
  <si>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</si>
  <si>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</si>
  <si>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</si>
  <si>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</si>
  <si>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</si>
  <si>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</si>
  <si>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</si>
  <si>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</si>
  <si>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</si>
  <si>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</si>
  <si>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</si>
  <si>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</si>
  <si>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</si>
  <si>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</si>
  <si>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</si>
  <si>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</si>
  <si>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</si>
  <si>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</si>
  <si>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</si>
  <si>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</si>
  <si>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</si>
  <si>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</si>
  <si>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</si>
  <si>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</si>
  <si>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</si>
  <si>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</si>
  <si>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</si>
  <si>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</si>
  <si>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</si>
  <si>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</si>
  <si>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</si>
  <si>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</si>
  <si>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</si>
  <si>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</si>
  <si>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</si>
  <si>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</si>
  <si>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</si>
  <si>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</si>
  <si>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</si>
  <si>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</si>
  <si>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</si>
  <si>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</si>
  <si>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</si>
  <si>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</si>
  <si>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</si>
  <si>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</si>
  <si>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</si>
  <si>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</si>
  <si>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</si>
  <si>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</si>
  <si>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</si>
  <si>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</si>
  <si>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</si>
  <si>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</si>
  <si>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</si>
  <si>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</si>
  <si>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</si>
  <si>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</si>
  <si>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</si>
  <si>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</si>
  <si>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</si>
  <si>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</si>
  <si>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</si>
  <si>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</si>
  <si>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</si>
  <si>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</si>
  <si>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</si>
  <si>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</si>
  <si>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</si>
  <si>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</si>
  <si>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</si>
  <si>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</si>
  <si>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</si>
  <si>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</si>
  <si>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</si>
  <si>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</si>
  <si>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</si>
  <si>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</si>
  <si>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</si>
  <si>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</si>
  <si>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</si>
  <si>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</si>
  <si>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</si>
  <si>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</si>
  <si>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</si>
  <si>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</si>
  <si>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</si>
  <si>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</si>
  <si>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</si>
  <si>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</si>
  <si>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</si>
  <si>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</si>
  <si>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</si>
  <si>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</si>
  <si>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</si>
  <si>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</si>
  <si>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</si>
  <si>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</si>
  <si>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</si>
  <si>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</si>
  <si>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</si>
  <si>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</si>
  <si>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</si>
  <si>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</si>
  <si>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</si>
  <si>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</si>
  <si>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</si>
  <si>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</si>
  <si>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</si>
  <si>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</si>
  <si>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</si>
  <si>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</si>
  <si>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</si>
  <si>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</si>
  <si>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</si>
  <si>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</si>
  <si>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</si>
  <si>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</si>
  <si>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</si>
  <si>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</si>
  <si>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</si>
  <si>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</si>
  <si>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</si>
  <si>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</si>
  <si>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</si>
  <si>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</si>
  <si>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</si>
  <si>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</si>
  <si>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</si>
  <si>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</si>
  <si>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</si>
  <si>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</si>
  <si>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</si>
  <si>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</si>
  <si>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</si>
  <si>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</si>
  <si>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</si>
  <si>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</si>
  <si>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</si>
  <si>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</si>
  <si>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</si>
  <si>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</si>
  <si>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</si>
  <si>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</si>
  <si>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</si>
  <si>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</si>
  <si>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</si>
  <si>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</si>
  <si>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</si>
  <si>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</si>
  <si>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</si>
  <si>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</si>
  <si>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</si>
  <si>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</si>
  <si>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</si>
  <si>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</si>
  <si>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</si>
  <si>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</si>
  <si>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</si>
  <si>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</si>
  <si>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</si>
  <si>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</si>
  <si>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</si>
  <si>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</si>
  <si>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</si>
  <si>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</si>
  <si>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</si>
  <si>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</si>
  <si>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</si>
  <si>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</si>
  <si>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</si>
  <si>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</si>
  <si>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</si>
  <si>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</si>
  <si>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</si>
  <si>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</si>
  <si>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</si>
  <si>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</si>
  <si>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</si>
  <si>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</si>
  <si>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</si>
  <si>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</si>
  <si>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</si>
  <si>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</si>
  <si>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</si>
  <si>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</si>
  <si>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</si>
  <si>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</si>
  <si>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</si>
  <si>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</si>
  <si>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</si>
  <si>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</si>
  <si>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</si>
  <si>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</si>
  <si>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</si>
  <si>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</si>
  <si>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</si>
  <si>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</si>
  <si>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</si>
  <si>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</si>
  <si>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</si>
  <si>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</si>
  <si>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</si>
  <si>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</si>
  <si>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</si>
  <si>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</si>
  <si>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</si>
  <si>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</si>
  <si>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</si>
  <si>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</si>
  <si>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</si>
  <si>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</si>
  <si>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</si>
  <si>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</si>
  <si>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</si>
  <si>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</si>
  <si>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</si>
  <si>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</si>
  <si>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</si>
  <si>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</si>
  <si>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</si>
  <si>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</si>
  <si>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</si>
  <si>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</si>
  <si>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</si>
  <si>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</si>
  <si>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</si>
  <si>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</si>
  <si>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</si>
  <si>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</si>
  <si>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</si>
  <si>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</si>
  <si>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</si>
  <si>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</si>
  <si>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</si>
  <si>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</si>
  <si>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</si>
  <si>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</si>
  <si>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</si>
  <si>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</si>
  <si>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</si>
  <si>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</si>
  <si>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</si>
  <si>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</si>
  <si>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</si>
  <si>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</si>
  <si>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</si>
  <si>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</si>
  <si>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</si>
  <si>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</si>
  <si>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</si>
  <si>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</si>
  <si>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</si>
  <si>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</si>
  <si>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</si>
  <si>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</si>
  <si>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</si>
  <si>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</si>
  <si>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</si>
  <si>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</si>
  <si>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</si>
  <si>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</si>
  <si>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</si>
  <si>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</si>
  <si>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</si>
  <si>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</si>
  <si>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</si>
  <si>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</si>
  <si>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</si>
  <si>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</si>
  <si>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</si>
  <si>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</si>
  <si>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</si>
  <si>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</si>
  <si>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</si>
  <si>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</si>
  <si>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</si>
  <si>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</si>
  <si>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</si>
  <si>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</si>
  <si>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</si>
  <si>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</si>
  <si>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</si>
  <si>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</si>
  <si>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</si>
  <si>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</si>
  <si>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</si>
  <si>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</si>
  <si>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</si>
  <si>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</si>
  <si>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</si>
  <si>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</si>
  <si>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</si>
  <si>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</si>
  <si>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</si>
  <si>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</si>
  <si>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</si>
  <si>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</si>
  <si>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</si>
  <si>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</si>
  <si>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</si>
  <si>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</si>
  <si>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</si>
  <si>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</si>
  <si>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</si>
  <si>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</si>
  <si>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</si>
  <si>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</si>
  <si>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</si>
  <si>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</si>
  <si>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</si>
  <si>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</si>
  <si>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</si>
  <si>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</si>
  <si>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</si>
  <si>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</si>
  <si>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</si>
  <si>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</si>
  <si>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</si>
  <si>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</si>
  <si>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</si>
  <si>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</si>
  <si>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</si>
  <si>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</si>
  <si>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</si>
  <si>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</si>
  <si>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</si>
  <si>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</si>
  <si>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</si>
  <si>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</si>
  <si>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</si>
  <si>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</si>
  <si>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</si>
  <si>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</si>
  <si>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</si>
  <si>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</si>
  <si>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</si>
  <si>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</si>
  <si>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</si>
  <si>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</si>
  <si>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</si>
  <si>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</si>
  <si>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</si>
  <si>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</si>
  <si>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</si>
  <si>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</si>
  <si>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</si>
  <si>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</si>
  <si>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</si>
  <si>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</si>
  <si>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</si>
  <si>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</si>
  <si>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</si>
  <si>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</si>
  <si>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</si>
  <si>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</si>
  <si>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</si>
  <si>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</si>
  <si>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</si>
  <si>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</si>
  <si>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</si>
  <si>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</si>
  <si>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</si>
  <si>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</si>
  <si>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</si>
  <si>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</si>
  <si>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</si>
  <si>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</si>
  <si>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</si>
  <si>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</si>
  <si>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</si>
  <si>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</si>
  <si>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</si>
  <si>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</si>
  <si>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</si>
  <si>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</si>
  <si>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</si>
  <si>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</si>
  <si>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</si>
  <si>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</si>
  <si>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</si>
  <si>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</si>
  <si>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</si>
  <si>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</si>
  <si>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</si>
  <si>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</si>
  <si>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</si>
  <si>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</si>
  <si>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</si>
  <si>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</si>
  <si>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</si>
  <si>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</si>
  <si>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</si>
  <si>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</si>
  <si>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</si>
  <si>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</si>
  <si>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</si>
  <si>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</si>
  <si>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</si>
  <si>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</si>
  <si>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</si>
  <si>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</si>
  <si>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</si>
  <si>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</si>
  <si>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</si>
  <si>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</si>
  <si>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</si>
  <si>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</si>
  <si>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</si>
  <si>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</si>
  <si>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</si>
  <si>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</si>
  <si>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</si>
  <si>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</si>
  <si>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</si>
  <si>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</si>
  <si>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</si>
  <si>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</si>
  <si>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</si>
  <si>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</si>
  <si>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</si>
  <si>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</si>
  <si>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</si>
  <si>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</si>
  <si>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</si>
  <si>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</si>
  <si>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</si>
  <si>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</si>
  <si>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</si>
  <si>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</si>
  <si>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</si>
  <si>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</si>
  <si>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</si>
  <si>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</si>
  <si>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</si>
  <si>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</si>
  <si>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</si>
  <si>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</si>
  <si>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</si>
  <si>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</si>
  <si>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</si>
  <si>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</si>
  <si>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</si>
  <si>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</si>
  <si>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</si>
  <si>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</si>
  <si>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</si>
  <si>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</si>
  <si>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</si>
  <si>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</si>
  <si>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</si>
  <si>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</si>
  <si>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</si>
  <si>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</si>
  <si>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</si>
  <si>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</si>
  <si>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</si>
  <si>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</si>
  <si>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</si>
  <si>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</si>
  <si>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</si>
  <si>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</si>
  <si>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</si>
  <si>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</si>
  <si>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</si>
  <si>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</si>
  <si>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</si>
  <si>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</si>
  <si>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</si>
  <si>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</si>
  <si>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</si>
  <si>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</si>
  <si>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</si>
  <si>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</si>
  <si>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</si>
  <si>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</si>
  <si>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</si>
  <si>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</si>
  <si>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</si>
  <si>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</si>
  <si>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</si>
  <si>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</si>
  <si>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</si>
  <si>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</si>
  <si>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</si>
  <si>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</si>
  <si>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</si>
  <si>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</si>
  <si>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</si>
  <si>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</si>
  <si>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</si>
  <si>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</si>
  <si>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</si>
  <si>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</si>
  <si>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</si>
  <si>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</si>
  <si>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</si>
  <si>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</si>
  <si>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</si>
  <si>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</si>
  <si>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</si>
  <si>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</si>
  <si>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</si>
  <si>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</si>
  <si>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</si>
  <si>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</si>
  <si>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</si>
  <si>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</si>
  <si>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</si>
  <si>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</si>
  <si>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</si>
  <si>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</si>
  <si>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</si>
  <si>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</si>
  <si>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</si>
  <si>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</si>
  <si>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</si>
  <si>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</si>
  <si>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</si>
  <si>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</si>
  <si>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</si>
  <si>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</si>
  <si>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</si>
  <si>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</si>
  <si>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</si>
  <si>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</si>
  <si>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</si>
  <si>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</si>
  <si>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</si>
  <si>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</si>
  <si>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</si>
  <si>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</si>
  <si>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</si>
  <si>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</si>
  <si>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</si>
  <si>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</si>
  <si>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</si>
  <si>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</si>
  <si>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</si>
  <si>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</si>
  <si>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</si>
  <si>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</si>
  <si>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</si>
  <si>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</si>
  <si>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</si>
  <si>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</si>
  <si>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</si>
  <si>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</si>
  <si>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</si>
  <si>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</si>
  <si>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</si>
  <si>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</si>
  <si>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</si>
  <si>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</si>
  <si>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</si>
  <si>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</si>
  <si>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</si>
  <si>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</si>
  <si>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</si>
  <si>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</si>
  <si>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</si>
  <si>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</si>
  <si>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</si>
  <si>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</si>
  <si>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</si>
  <si>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</si>
  <si>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</si>
  <si>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</si>
  <si>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</si>
  <si>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</si>
  <si>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</si>
  <si>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</si>
  <si>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</si>
  <si>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</si>
  <si>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</si>
  <si>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</si>
  <si>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</si>
  <si>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</si>
  <si>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</si>
  <si>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</si>
  <si>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</si>
  <si>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</si>
  <si>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</si>
  <si>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</si>
  <si>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</si>
  <si>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</si>
  <si>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</si>
  <si>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</si>
  <si>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</si>
  <si>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</si>
  <si>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</si>
  <si>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</si>
  <si>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</si>
  <si>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</si>
  <si>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</si>
  <si>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</si>
  <si>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</si>
  <si>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</si>
  <si>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</si>
  <si>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</si>
  <si>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</si>
  <si>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</si>
  <si>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</si>
  <si>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</si>
  <si>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</si>
  <si>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</si>
  <si>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</si>
  <si>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</si>
  <si>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</si>
  <si>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</si>
  <si>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</si>
  <si>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</si>
  <si>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</si>
  <si>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</si>
  <si>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</si>
  <si>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</si>
  <si>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</si>
  <si>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</si>
  <si>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</si>
  <si>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</si>
  <si>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</si>
  <si>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</si>
  <si>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</si>
  <si>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</si>
  <si>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</si>
  <si>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</si>
  <si>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</si>
  <si>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</si>
  <si>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</si>
  <si>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</si>
  <si>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</si>
  <si>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</si>
  <si>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</si>
  <si>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</si>
  <si>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</si>
  <si>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</si>
  <si>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</si>
  <si>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</si>
  <si>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</si>
  <si>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</si>
  <si>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</si>
  <si>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</si>
  <si>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</si>
  <si>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</si>
  <si>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</si>
  <si>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</si>
  <si>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</si>
  <si>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</si>
  <si>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</si>
  <si>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</si>
  <si>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</si>
  <si>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</si>
  <si>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</si>
  <si>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</si>
  <si>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</si>
  <si>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</si>
  <si>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</si>
  <si>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</si>
  <si>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</si>
  <si>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</si>
  <si>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</si>
  <si>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</si>
  <si>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</si>
  <si>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</si>
  <si>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</si>
  <si>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</si>
  <si>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</si>
  <si>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</si>
  <si>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</si>
  <si>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</si>
  <si>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</si>
  <si>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</si>
  <si>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</si>
  <si>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</si>
  <si>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</si>
  <si>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</si>
  <si>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</si>
  <si>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</si>
  <si>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</si>
  <si>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</si>
  <si>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</si>
  <si>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</si>
  <si>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</si>
  <si>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</si>
  <si>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</si>
  <si>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</si>
  <si>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</si>
  <si>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</si>
  <si>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</si>
  <si>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</si>
  <si>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</si>
  <si>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</si>
  <si>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</si>
  <si>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</si>
  <si>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</si>
  <si>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</si>
  <si>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</si>
  <si>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</si>
  <si>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</si>
  <si>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</si>
  <si>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</si>
  <si>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</si>
  <si>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</si>
  <si>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</si>
  <si>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</si>
  <si>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</si>
  <si>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</si>
  <si>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</si>
  <si>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</si>
  <si>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</si>
  <si>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</si>
  <si>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</si>
  <si>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</si>
  <si>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</si>
  <si>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</si>
  <si>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</si>
  <si>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</si>
  <si>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</si>
  <si>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</si>
  <si>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</si>
  <si>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</si>
  <si>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</si>
  <si>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</si>
  <si>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</si>
  <si>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</si>
  <si>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</si>
  <si>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</si>
  <si>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</si>
  <si>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</si>
  <si>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</si>
  <si>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</si>
  <si>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</si>
  <si>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</si>
  <si>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</si>
  <si>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</si>
  <si>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</si>
  <si>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</si>
  <si>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</si>
  <si>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</si>
  <si>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</si>
  <si>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</si>
  <si>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</si>
  <si>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</si>
  <si>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</si>
  <si>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</si>
  <si>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</si>
  <si>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</si>
  <si>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</si>
  <si>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</si>
  <si>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</si>
  <si>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</si>
  <si>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</si>
  <si>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</si>
  <si>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</si>
  <si>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</si>
  <si>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</si>
  <si>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</si>
  <si>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</si>
  <si>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</si>
  <si>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</si>
  <si>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</si>
  <si>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</si>
  <si>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</si>
  <si>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</si>
  <si>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</si>
  <si>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</si>
  <si>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</si>
  <si>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</si>
  <si>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</si>
  <si>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</si>
  <si>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</si>
  <si>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</si>
  <si>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</si>
  <si>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</si>
  <si>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</si>
  <si>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</si>
  <si>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</si>
  <si>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</si>
  <si>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</si>
  <si>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</si>
  <si>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</si>
  <si>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</si>
  <si>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</si>
  <si>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</si>
  <si>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</si>
  <si>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</si>
  <si>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</si>
  <si>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</si>
  <si>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</si>
  <si>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</si>
  <si>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</si>
  <si>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</si>
  <si>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</si>
  <si>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</si>
  <si>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</si>
  <si>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</si>
  <si>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</si>
  <si>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</si>
  <si>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</si>
  <si>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</si>
  <si>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</si>
  <si>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</si>
  <si>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</si>
  <si>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</si>
  <si>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</si>
  <si>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</si>
  <si>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</si>
  <si>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</si>
  <si>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</si>
  <si>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</si>
  <si>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</si>
  <si>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</si>
  <si>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</si>
  <si>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</si>
  <si>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</si>
  <si>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</si>
  <si>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</si>
  <si>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</si>
  <si>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</si>
  <si>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</si>
  <si>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</si>
  <si>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</si>
  <si>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</si>
  <si>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</si>
  <si>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</si>
  <si>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</si>
  <si>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</si>
  <si>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</si>
  <si>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</si>
  <si>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</si>
  <si>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</si>
  <si>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</si>
  <si>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</si>
  <si>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</si>
  <si>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</si>
  <si>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</si>
  <si>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</si>
  <si>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</si>
  <si>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</si>
  <si>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</si>
  <si>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</si>
  <si>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</si>
  <si>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</si>
  <si>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</si>
  <si>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</si>
  <si>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</si>
  <si>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</si>
  <si>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</si>
  <si>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</si>
  <si>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</si>
  <si>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</si>
  <si>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</si>
  <si>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</si>
  <si>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</si>
  <si>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</si>
  <si>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</si>
  <si>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</si>
  <si>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</si>
  <si>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</si>
  <si>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</si>
  <si>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</si>
  <si>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</si>
  <si>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</si>
  <si>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</si>
  <si>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</si>
  <si>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</si>
  <si>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</si>
  <si>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</si>
  <si>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</si>
  <si>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</si>
  <si>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</si>
  <si>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</si>
  <si>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</si>
  <si>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</si>
  <si>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</si>
  <si>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</si>
  <si>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</si>
  <si>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</si>
  <si>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</si>
  <si>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</si>
  <si>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</si>
  <si>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</si>
  <si>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</si>
  <si>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</si>
  <si>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</si>
  <si>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</si>
  <si>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</si>
  <si>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</si>
  <si>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</si>
  <si>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</si>
  <si>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</si>
  <si>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</si>
  <si>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</si>
  <si>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</si>
  <si>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</si>
  <si>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</si>
  <si>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</si>
  <si>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</si>
  <si>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</si>
  <si>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</si>
  <si>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</si>
  <si>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</si>
  <si>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</si>
  <si>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</si>
  <si>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</si>
  <si>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</si>
  <si>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</si>
  <si>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</si>
  <si>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</si>
  <si>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</si>
  <si>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</si>
  <si>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</si>
  <si>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</si>
  <si>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</si>
  <si>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</si>
  <si>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</si>
  <si>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</si>
  <si>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</si>
  <si>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</si>
  <si>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</si>
  <si>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</si>
  <si>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</si>
  <si>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</si>
  <si>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</si>
  <si>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</si>
  <si>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</si>
  <si>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</si>
  <si>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</si>
  <si>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</si>
  <si>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</si>
  <si>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</si>
  <si>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</si>
  <si>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</si>
  <si>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</si>
  <si>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</si>
  <si>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</si>
  <si>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</si>
  <si>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</si>
  <si>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</si>
  <si>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</si>
  <si>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</si>
  <si>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</si>
  <si>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</si>
  <si>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</si>
  <si>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</si>
  <si>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</si>
  <si>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</si>
  <si>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</si>
  <si>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</si>
  <si>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</si>
  <si>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</si>
  <si>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</si>
  <si>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</si>
  <si>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</si>
  <si>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</si>
  <si>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</si>
  <si>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</si>
  <si>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</si>
  <si>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</si>
  <si>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</si>
  <si>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</si>
  <si>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</si>
  <si>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</si>
  <si>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</si>
  <si>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</si>
  <si>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</si>
  <si>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</si>
  <si>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</si>
  <si>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</si>
  <si>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</si>
  <si>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</si>
  <si>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</si>
  <si>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</si>
  <si>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</si>
  <si>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</si>
  <si>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</si>
  <si>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</si>
  <si>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</si>
  <si>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</si>
  <si>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</si>
  <si>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</si>
  <si>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</si>
  <si>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</si>
  <si>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</si>
  <si>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</si>
  <si>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</si>
  <si>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</si>
  <si>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</si>
  <si>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</si>
  <si>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</si>
  <si>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</si>
  <si>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</si>
  <si>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</si>
  <si>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</si>
  <si>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</si>
  <si>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</si>
  <si>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</si>
  <si>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</si>
  <si>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</si>
  <si>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</si>
  <si>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</si>
  <si>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</si>
  <si>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</si>
  <si>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</si>
  <si>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</si>
  <si>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</si>
  <si>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</si>
  <si>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</si>
  <si>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</si>
  <si>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</si>
  <si>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</si>
  <si>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</si>
  <si>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</si>
  <si>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</si>
  <si>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</si>
  <si>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</si>
  <si>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</si>
  <si>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</si>
  <si>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</si>
  <si>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</si>
  <si>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</si>
  <si>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</si>
  <si>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</si>
  <si>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</si>
  <si>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</si>
  <si>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</si>
  <si>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</si>
  <si>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</si>
  <si>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</si>
  <si>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</si>
  <si>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</si>
  <si>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</si>
  <si>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</si>
  <si>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</si>
  <si>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</si>
  <si>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</si>
  <si>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</si>
  <si>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</si>
  <si>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</si>
  <si>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</si>
  <si>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</si>
  <si>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</si>
  <si>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</si>
  <si>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</si>
  <si>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</si>
  <si>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</si>
  <si>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</si>
  <si>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</si>
  <si>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</si>
  <si>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</si>
  <si>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</si>
  <si>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</si>
  <si>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</si>
  <si>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</si>
  <si>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</si>
  <si>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</si>
  <si>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</si>
  <si>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</si>
  <si>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</si>
  <si>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</si>
  <si>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</si>
  <si>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</si>
  <si>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</si>
  <si>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</si>
  <si>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</si>
  <si>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</si>
  <si>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</si>
  <si>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</si>
  <si>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</si>
  <si>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</si>
  <si>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</si>
  <si>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</si>
  <si>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</si>
  <si>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</si>
  <si>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</si>
  <si>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</si>
  <si>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</si>
  <si>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</si>
  <si>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</si>
  <si>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</si>
  <si>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</si>
  <si>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</si>
  <si>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</si>
  <si>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</si>
  <si>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</si>
  <si>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</si>
  <si>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</si>
  <si>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</si>
  <si>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</si>
  <si>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</si>
  <si>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</si>
  <si>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</si>
  <si>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</si>
  <si>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</si>
  <si>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</si>
  <si>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</si>
  <si>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</si>
  <si>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</si>
  <si>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</si>
  <si>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</si>
  <si>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</si>
  <si>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</si>
  <si>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</si>
  <si>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</si>
  <si>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</si>
  <si>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</si>
  <si>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</si>
  <si>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</si>
  <si>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</si>
  <si>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</si>
  <si>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</si>
  <si>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</si>
  <si>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</si>
  <si>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</si>
  <si>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</si>
  <si>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</si>
  <si>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</si>
  <si>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</si>
  <si>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</si>
  <si>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</si>
  <si>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</si>
  <si>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</si>
  <si>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</si>
  <si>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</si>
  <si>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</si>
  <si>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</si>
  <si>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</si>
  <si>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</si>
  <si>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</si>
  <si>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</si>
  <si>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</si>
  <si>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</si>
  <si>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</si>
  <si>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</si>
  <si>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</si>
  <si>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</si>
  <si>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</si>
  <si>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</si>
  <si>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</si>
  <si>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</si>
  <si>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</si>
  <si>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</si>
  <si>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</si>
  <si>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</si>
  <si>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</si>
  <si>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</si>
  <si>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</si>
  <si>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</si>
  <si>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</si>
  <si>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</si>
  <si>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</si>
  <si>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</si>
  <si>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</si>
  <si>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</si>
  <si>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</si>
  <si>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</si>
  <si>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</si>
  <si>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</si>
  <si>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</si>
  <si>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</si>
  <si>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</si>
  <si>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</si>
  <si>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</si>
  <si>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</si>
  <si>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</si>
  <si>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</si>
  <si>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</si>
  <si>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</si>
  <si>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</si>
  <si>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</si>
  <si>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</si>
  <si>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</si>
  <si>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</si>
  <si>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</si>
  <si>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</si>
  <si>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</si>
  <si>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</si>
  <si>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</si>
  <si>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</si>
  <si>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</si>
  <si>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</si>
  <si>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</si>
  <si>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</si>
  <si>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</si>
  <si>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</si>
  <si>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</si>
  <si>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</si>
  <si>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</si>
  <si>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</si>
  <si>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</si>
  <si>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</si>
  <si>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</si>
  <si>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</si>
  <si>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</si>
  <si>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</si>
  <si>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</si>
  <si>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</si>
  <si>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</si>
  <si>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</si>
  <si>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</si>
  <si>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</si>
  <si>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</si>
  <si>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</si>
  <si>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</si>
  <si>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</si>
  <si>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</si>
  <si>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</si>
  <si>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</si>
  <si>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</si>
  <si>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</si>
  <si>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</si>
  <si>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</si>
  <si>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</si>
  <si>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</si>
  <si>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</si>
  <si>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</si>
  <si>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</si>
  <si>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</si>
  <si>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</si>
  <si>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</si>
  <si>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</si>
  <si>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</si>
  <si>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</si>
  <si>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</si>
  <si>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</si>
  <si>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</si>
  <si>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</si>
  <si>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</si>
  <si>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</si>
  <si>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</si>
  <si>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</si>
  <si>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</si>
  <si>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</si>
  <si>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</si>
  <si>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</si>
  <si>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</si>
  <si>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</si>
  <si>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</si>
  <si>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</si>
  <si>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</si>
  <si>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</si>
  <si>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</si>
  <si>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</si>
  <si>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</si>
  <si>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</si>
  <si>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</si>
  <si>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</si>
  <si>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</si>
  <si>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</si>
  <si>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</si>
  <si>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</si>
  <si>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</si>
  <si>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</si>
  <si>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</si>
  <si>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</si>
  <si>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</si>
  <si>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</si>
  <si>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</si>
  <si>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</si>
  <si>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</si>
  <si>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</si>
  <si>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</si>
  <si>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</si>
  <si>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</si>
  <si>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</si>
  <si>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</si>
  <si>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</si>
  <si>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</si>
  <si>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</si>
  <si>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</si>
  <si>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</si>
  <si>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</si>
  <si>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</si>
  <si>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</si>
  <si>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</si>
  <si>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</si>
  <si>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</si>
  <si>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</si>
  <si>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</si>
  <si>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</si>
  <si>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</si>
  <si>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</si>
  <si>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</si>
  <si>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</si>
  <si>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</si>
  <si>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</si>
  <si>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</si>
  <si>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</si>
  <si>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</si>
  <si>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</si>
  <si>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</si>
  <si>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</si>
  <si>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</si>
  <si>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</si>
  <si>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</si>
  <si>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</si>
  <si>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</si>
  <si>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</si>
  <si>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</si>
  <si>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</si>
  <si>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</si>
  <si>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</si>
  <si>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</si>
  <si>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</si>
  <si>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</si>
  <si>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</si>
  <si>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</si>
  <si>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</si>
  <si>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</si>
  <si>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</si>
  <si>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</si>
  <si>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</si>
  <si>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</si>
  <si>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</si>
  <si>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</si>
  <si>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</si>
  <si>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</si>
  <si>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</si>
  <si>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</si>
  <si>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</si>
  <si>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</si>
  <si>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</si>
  <si>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</si>
  <si>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</si>
  <si>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</si>
  <si>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</si>
  <si>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</si>
  <si>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</si>
  <si>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</si>
  <si>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</si>
  <si>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</si>
  <si>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</si>
  <si>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</si>
  <si>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</si>
  <si>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</si>
  <si>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</si>
  <si>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</si>
  <si>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</si>
  <si>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</si>
  <si>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</si>
  <si>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</si>
  <si>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</si>
  <si>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</si>
  <si>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</si>
  <si>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</si>
  <si>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</si>
  <si>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</si>
  <si>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</si>
  <si>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</si>
  <si>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</si>
  <si>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</si>
  <si>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</si>
  <si>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</si>
  <si>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</si>
  <si>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</si>
  <si>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</si>
  <si>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</si>
  <si>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</si>
  <si>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</si>
  <si>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</si>
  <si>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</si>
  <si>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</si>
  <si>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</si>
  <si>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</si>
  <si>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</si>
  <si>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</si>
  <si>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</si>
  <si>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</si>
  <si>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</si>
  <si>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</si>
  <si>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</si>
  <si>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</si>
  <si>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</si>
  <si>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</si>
  <si>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</si>
  <si>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</si>
  <si>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</si>
  <si>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</si>
  <si>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</si>
  <si>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</si>
  <si>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</si>
  <si>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</si>
  <si>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</si>
  <si>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</si>
  <si>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</si>
  <si>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</si>
  <si>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</si>
  <si>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</si>
  <si>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</si>
  <si>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</si>
  <si>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</si>
  <si>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</si>
  <si>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</si>
  <si>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</si>
  <si>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</si>
  <si>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</si>
  <si>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</si>
  <si>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</si>
  <si>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</si>
  <si>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</si>
  <si>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</si>
  <si>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</si>
  <si>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</si>
  <si>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</si>
  <si>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</si>
  <si>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</si>
  <si>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</si>
  <si>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</si>
  <si>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</si>
  <si>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</si>
  <si>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</si>
  <si>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</si>
  <si>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</si>
  <si>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</si>
  <si>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</si>
  <si>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</si>
  <si>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</si>
  <si>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</si>
  <si>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</si>
  <si>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</si>
  <si>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</si>
  <si>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</si>
  <si>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</si>
  <si>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</si>
  <si>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</si>
  <si>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</si>
  <si>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</si>
  <si>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</si>
  <si>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</si>
  <si>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</si>
  <si>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</si>
  <si>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</si>
  <si>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</si>
  <si>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</si>
  <si>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</si>
  <si>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</si>
  <si>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</si>
  <si>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</si>
  <si>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</si>
  <si>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</si>
  <si>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</si>
  <si>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</si>
  <si>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</si>
  <si>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</si>
  <si>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</si>
  <si>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</si>
  <si>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</si>
  <si>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</si>
  <si>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</si>
  <si>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</si>
  <si>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</si>
  <si>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</si>
  <si>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</si>
  <si>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</si>
  <si>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</si>
  <si>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</si>
  <si>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</si>
  <si>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</si>
  <si>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</si>
  <si>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</si>
  <si>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</si>
  <si>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</si>
  <si>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</si>
  <si>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</si>
  <si>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</si>
  <si>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</si>
  <si>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</si>
  <si>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</si>
  <si>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</si>
  <si>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</si>
  <si>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</si>
  <si>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</si>
  <si>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</si>
  <si>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</si>
  <si>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</si>
  <si>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</si>
  <si>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</si>
  <si>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</si>
  <si>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</si>
  <si>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</si>
  <si>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</si>
  <si>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</si>
  <si>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</si>
  <si>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</si>
  <si>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</si>
  <si>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</si>
  <si>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</si>
  <si>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</si>
  <si>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</si>
  <si>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</si>
  <si>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</si>
  <si>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</si>
  <si>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</si>
  <si>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</si>
  <si>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</si>
  <si>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</si>
  <si>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</si>
  <si>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</si>
  <si>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</si>
  <si>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</si>
  <si>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</si>
  <si>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</si>
  <si>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</si>
  <si>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</si>
  <si>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</si>
  <si>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</si>
  <si>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</si>
  <si>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</si>
  <si>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</si>
  <si>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</si>
  <si>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</si>
  <si>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</si>
  <si>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</si>
  <si>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</si>
  <si>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</si>
  <si>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</si>
  <si>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</si>
  <si>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</si>
  <si>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</si>
  <si>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</si>
  <si>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</si>
  <si>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</si>
  <si>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</si>
  <si>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</si>
  <si>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</si>
  <si>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</si>
  <si>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</si>
  <si>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</si>
  <si>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</si>
  <si>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</si>
  <si>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</si>
  <si>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</si>
  <si>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</si>
  <si>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</si>
  <si>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</si>
  <si>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</si>
  <si>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</si>
  <si>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</si>
  <si>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</si>
  <si>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</si>
  <si>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</si>
  <si>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</si>
  <si>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</si>
  <si>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</si>
  <si>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</si>
  <si>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</si>
  <si>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</si>
  <si>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</si>
  <si>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</si>
  <si>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</si>
  <si>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</si>
  <si>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</si>
  <si>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</si>
  <si>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</si>
  <si>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</si>
  <si>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</si>
  <si>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</si>
  <si>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</si>
  <si>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</si>
  <si>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</si>
  <si>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</si>
  <si>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</si>
  <si>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</si>
  <si>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</si>
  <si>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</si>
  <si>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</si>
  <si>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</si>
  <si>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</si>
  <si>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</si>
  <si>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</si>
  <si>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</si>
  <si>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</si>
  <si>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</si>
  <si>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</si>
  <si>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</si>
  <si>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</si>
  <si>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</si>
  <si>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</si>
  <si>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</si>
  <si>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</si>
  <si>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</si>
  <si>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</si>
  <si>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</si>
  <si>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</si>
  <si>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</si>
  <si>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</si>
  <si>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</si>
  <si>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</si>
  <si>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</si>
  <si>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</si>
  <si>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</si>
  <si>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</si>
  <si>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</si>
  <si>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</si>
  <si>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</si>
  <si>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</si>
  <si>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</si>
  <si>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</si>
  <si>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</si>
  <si>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</si>
  <si>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</si>
  <si>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</si>
  <si>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</si>
  <si>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</si>
  <si>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</si>
  <si>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</si>
  <si>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</si>
  <si>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</si>
  <si>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</si>
  <si>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</si>
  <si>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</si>
  <si>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</si>
  <si>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</si>
  <si>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</si>
  <si>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</si>
  <si>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</si>
  <si>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</si>
  <si>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</si>
  <si>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</si>
  <si>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</si>
  <si>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</si>
  <si>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</si>
  <si>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</si>
  <si>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</si>
  <si>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</si>
  <si>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</si>
  <si>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</si>
  <si>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</si>
  <si>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</si>
  <si>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</si>
  <si>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</si>
  <si>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</si>
  <si>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</si>
  <si>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</si>
  <si>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</si>
  <si>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</si>
  <si>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</si>
  <si>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</si>
  <si>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</si>
  <si>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</si>
  <si>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</si>
  <si>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</si>
  <si>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</si>
  <si>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</si>
  <si>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</si>
  <si>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</si>
  <si>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</si>
  <si>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</si>
  <si>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</si>
  <si>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</si>
  <si>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</si>
  <si>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</si>
  <si>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</si>
  <si>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</si>
  <si>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</si>
  <si>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</si>
  <si>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</si>
  <si>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</si>
  <si>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</si>
  <si>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</si>
  <si>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</si>
  <si>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</si>
  <si>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</si>
  <si>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</si>
  <si>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</si>
  <si>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</si>
  <si>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</si>
  <si>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</si>
  <si>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</si>
  <si>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</si>
  <si>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</si>
  <si>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</si>
  <si>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</si>
  <si>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</si>
  <si>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</si>
  <si>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</si>
  <si>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</si>
  <si>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</si>
  <si>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</si>
  <si>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</si>
  <si>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</si>
  <si>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</si>
  <si>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</si>
  <si>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</si>
  <si>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</si>
  <si>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</si>
  <si>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</si>
  <si>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</si>
  <si>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</si>
  <si>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</si>
  <si>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</si>
  <si>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</si>
  <si>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</si>
  <si>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</si>
  <si>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</si>
  <si>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</si>
  <si>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</si>
  <si>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</si>
  <si>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</si>
  <si>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</si>
  <si>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</si>
  <si>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</si>
  <si>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</si>
  <si>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</si>
  <si>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</si>
  <si>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</si>
  <si>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</si>
  <si>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</si>
  <si>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</si>
  <si>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</si>
  <si>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</si>
  <si>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</si>
  <si>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</si>
  <si>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</si>
  <si>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</si>
  <si>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</si>
  <si>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</si>
  <si>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</si>
  <si>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</si>
  <si>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</si>
  <si>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</si>
  <si>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</si>
  <si>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</si>
  <si>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</si>
  <si>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</si>
  <si>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</si>
  <si>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</si>
  <si>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</si>
  <si>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</si>
  <si>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</si>
  <si>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</si>
  <si>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</si>
  <si>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</si>
  <si>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</si>
  <si>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</si>
  <si>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</si>
  <si>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</si>
  <si>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</si>
  <si>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</si>
  <si>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</si>
  <si>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</si>
  <si>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</si>
  <si>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</si>
  <si>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</si>
  <si>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</si>
  <si>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</si>
  <si>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</si>
  <si>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</si>
  <si>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</si>
  <si>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</si>
  <si>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</si>
  <si>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</si>
  <si>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</si>
  <si>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</si>
  <si>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</si>
  <si>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</si>
  <si>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</si>
  <si>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</si>
  <si>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</si>
  <si>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</si>
  <si>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</si>
  <si>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</si>
  <si>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</si>
  <si>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</si>
  <si>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</si>
  <si>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</si>
  <si>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</si>
  <si>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</si>
  <si>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</si>
  <si>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</si>
  <si>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</si>
  <si>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</si>
  <si>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</si>
  <si>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</si>
  <si>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</si>
  <si>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</si>
  <si>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</si>
  <si>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</si>
  <si>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</si>
  <si>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</si>
  <si>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</si>
  <si>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</si>
  <si>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</si>
  <si>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</si>
  <si>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</si>
  <si>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</si>
  <si>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</si>
  <si>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</si>
  <si>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</si>
  <si>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</si>
  <si>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</si>
  <si>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</si>
  <si>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</si>
  <si>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</si>
  <si>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</si>
  <si>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</si>
  <si>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</si>
  <si>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</si>
  <si>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</si>
  <si>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</si>
  <si>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</si>
  <si>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</si>
  <si>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</si>
  <si>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</si>
  <si>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</si>
  <si>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</si>
  <si>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</si>
  <si>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</si>
  <si>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</si>
  <si>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</si>
  <si>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</si>
  <si>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</si>
  <si>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</si>
  <si>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</si>
  <si>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</si>
  <si>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</si>
  <si>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</si>
  <si>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</si>
  <si>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</si>
  <si>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</si>
  <si>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</si>
  <si>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</si>
  <si>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</si>
  <si>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</si>
  <si>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</si>
  <si>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</si>
  <si>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</si>
  <si>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</si>
  <si>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</si>
  <si>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</si>
  <si>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</si>
  <si>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</si>
  <si>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</si>
  <si>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</si>
  <si>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</si>
  <si>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</si>
  <si>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</si>
  <si>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</si>
  <si>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</si>
  <si>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</si>
  <si>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</si>
  <si>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</si>
  <si>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</si>
  <si>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</si>
  <si>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</si>
  <si>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</si>
  <si>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</si>
  <si>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</si>
  <si>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</si>
  <si>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</si>
  <si>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</si>
  <si>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</si>
  <si>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</si>
  <si>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</si>
  <si>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</si>
  <si>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</si>
  <si>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</si>
  <si>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</si>
  <si>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</si>
  <si>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</si>
  <si>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</si>
  <si>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</si>
  <si>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</si>
  <si>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</si>
  <si>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</si>
  <si>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</si>
  <si>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</si>
  <si>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</si>
  <si>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</si>
  <si>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</si>
  <si>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</si>
  <si>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</si>
  <si>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</si>
  <si>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</si>
  <si>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</si>
  <si>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</si>
  <si>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</si>
  <si>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</si>
  <si>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</si>
  <si>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</si>
  <si>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</si>
  <si>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</si>
  <si>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</si>
  <si>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</si>
  <si>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</si>
  <si>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</si>
  <si>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</si>
  <si>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</si>
  <si>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</si>
  <si>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</si>
  <si>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</si>
  <si>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</si>
  <si>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</si>
  <si>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</si>
  <si>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</si>
  <si>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</si>
  <si>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</si>
  <si>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</si>
  <si>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</si>
  <si>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</si>
  <si>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</si>
  <si>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</si>
  <si>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</si>
  <si>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</si>
  <si>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</si>
  <si>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</si>
  <si>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</si>
  <si>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</si>
  <si>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</si>
  <si>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</si>
  <si>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</si>
  <si>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</si>
  <si>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</si>
  <si>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</si>
  <si>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</si>
  <si>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</si>
  <si>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</si>
  <si>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</si>
  <si>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</si>
  <si>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</si>
  <si>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</si>
  <si>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</si>
  <si>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</si>
  <si>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</si>
  <si>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</si>
  <si>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</si>
  <si>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</si>
  <si>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</si>
  <si>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</si>
  <si>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</si>
  <si>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</si>
  <si>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</si>
  <si>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</si>
  <si>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</si>
  <si>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</si>
  <si>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</si>
  <si>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</si>
  <si>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</si>
  <si>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</si>
  <si>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</si>
  <si>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</si>
  <si>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</si>
  <si>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</si>
  <si>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</si>
  <si>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</si>
  <si>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</si>
  <si>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</si>
  <si>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</si>
  <si>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</si>
  <si>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</si>
  <si>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</si>
  <si>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</si>
  <si>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</si>
  <si>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</si>
  <si>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</si>
  <si>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</si>
  <si>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</si>
  <si>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</si>
  <si>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</si>
  <si>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</si>
  <si>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</si>
  <si>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</si>
  <si>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</si>
  <si>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</si>
  <si>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</si>
  <si>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</si>
  <si>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</si>
  <si>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</si>
  <si>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</si>
  <si>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</si>
  <si>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</si>
  <si>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</si>
  <si>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</si>
  <si>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</si>
  <si>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</si>
  <si>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</si>
  <si>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</si>
  <si>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</si>
  <si>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</si>
  <si>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</si>
  <si>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</si>
  <si>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</si>
  <si>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</si>
  <si>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</si>
  <si>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</si>
  <si>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</si>
  <si>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</si>
  <si>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</si>
  <si>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</si>
  <si>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</si>
  <si>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</si>
  <si>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</si>
  <si>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</si>
  <si>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</si>
  <si>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</si>
  <si>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</si>
  <si>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</si>
  <si>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</si>
  <si>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</si>
  <si>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</si>
  <si>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</si>
  <si>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</si>
  <si>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</si>
  <si>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</si>
  <si>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</si>
  <si>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</si>
  <si>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</si>
  <si>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</si>
  <si>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</si>
  <si>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</si>
  <si>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</si>
  <si>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</si>
  <si>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</si>
  <si>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</si>
  <si>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</si>
  <si>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</si>
  <si>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</si>
  <si>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</si>
  <si>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</si>
  <si>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</si>
  <si>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</si>
  <si>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</si>
  <si>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</si>
  <si>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</si>
  <si>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</si>
  <si>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</si>
  <si>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</si>
  <si>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</si>
  <si>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</si>
  <si>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</si>
  <si>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</si>
  <si>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</si>
  <si>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</si>
  <si>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</si>
  <si>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</si>
  <si>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</si>
  <si>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</si>
  <si>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</si>
  <si>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</si>
  <si>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</si>
  <si>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</si>
  <si>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</si>
  <si>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</si>
  <si>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</si>
  <si>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</si>
  <si>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</si>
  <si>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</si>
  <si>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</si>
  <si>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</si>
  <si>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</si>
  <si>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</si>
  <si>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</si>
  <si>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</si>
  <si>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</si>
  <si>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</si>
  <si>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</si>
  <si>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</si>
  <si>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</si>
  <si>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</si>
  <si>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</si>
  <si>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</si>
  <si>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</si>
  <si>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</si>
  <si>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</si>
  <si>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</si>
  <si>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</si>
  <si>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</si>
  <si>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</si>
  <si>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</si>
  <si>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</si>
  <si>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</si>
  <si>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</si>
  <si>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</si>
  <si>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</si>
  <si>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</si>
  <si>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</si>
  <si>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</si>
  <si>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</si>
  <si>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</si>
  <si>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</si>
  <si>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</si>
  <si>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</si>
  <si>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</si>
  <si>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</si>
  <si>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</si>
  <si>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</si>
  <si>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</si>
  <si>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</si>
  <si>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</si>
  <si>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</si>
  <si>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</si>
  <si>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</si>
  <si>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</si>
  <si>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</si>
  <si>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</si>
  <si>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</si>
  <si>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</si>
  <si>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</si>
  <si>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</si>
  <si>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</si>
  <si>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</si>
  <si>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</si>
  <si>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</si>
  <si>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</si>
  <si>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</si>
  <si>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</si>
  <si>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</si>
  <si>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</si>
  <si>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</si>
  <si>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</si>
  <si>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</si>
  <si>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</si>
  <si>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</si>
  <si>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</si>
  <si>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</si>
  <si>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</si>
  <si>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</si>
  <si>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</si>
  <si>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</si>
  <si>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</si>
  <si>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</si>
  <si>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</si>
  <si>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</si>
  <si>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</si>
  <si>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</si>
  <si>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</si>
  <si>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</si>
  <si>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</si>
  <si>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</si>
  <si>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</si>
  <si>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</si>
  <si>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</si>
  <si>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</si>
  <si>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</si>
  <si>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</si>
  <si>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</si>
  <si>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</si>
  <si>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</si>
  <si>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</si>
  <si>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</si>
  <si>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</si>
  <si>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</si>
  <si>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</si>
  <si>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</si>
  <si>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</si>
  <si>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</si>
  <si>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</si>
  <si>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</si>
  <si>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</si>
  <si>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</si>
  <si>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</si>
  <si>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</si>
  <si>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</si>
  <si>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</si>
  <si>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</si>
  <si>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</si>
  <si>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</si>
  <si>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</si>
  <si>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</si>
  <si>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</si>
  <si>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</si>
  <si>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</si>
  <si>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</si>
  <si>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</si>
  <si>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</si>
  <si>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</si>
  <si>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</si>
  <si>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</si>
  <si>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</si>
  <si>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</si>
  <si>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</si>
  <si>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</si>
  <si>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</si>
  <si>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</si>
  <si>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</si>
  <si>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</si>
  <si>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</si>
  <si>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</si>
  <si>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</si>
  <si>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</si>
  <si>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</si>
  <si>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</si>
  <si>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</si>
  <si>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</si>
  <si>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</si>
  <si>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</si>
  <si>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</si>
  <si>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</si>
  <si>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</si>
  <si>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</si>
  <si>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</si>
  <si>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</si>
  <si>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</si>
  <si>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</si>
  <si>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</si>
  <si>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</si>
  <si>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</si>
  <si>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</si>
  <si>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</si>
  <si>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</si>
  <si>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</si>
  <si>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</si>
  <si>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</si>
  <si>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</si>
  <si>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</si>
  <si>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</si>
  <si>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</si>
  <si>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</si>
  <si>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</si>
  <si>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</si>
  <si>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</si>
  <si>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</si>
  <si>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</si>
  <si>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</si>
  <si>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</si>
  <si>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</si>
  <si>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</si>
  <si>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</si>
  <si>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</si>
  <si>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</si>
  <si>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</si>
  <si>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</si>
  <si>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</si>
  <si>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</si>
  <si>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</si>
  <si>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</si>
  <si>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</si>
  <si>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</si>
  <si>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</si>
  <si>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</si>
  <si>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</si>
  <si>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</si>
  <si>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</si>
  <si>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</si>
  <si>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</si>
  <si>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</si>
  <si>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</si>
  <si>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</si>
  <si>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</si>
  <si>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</si>
  <si>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</si>
  <si>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</si>
  <si>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</si>
  <si>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</si>
  <si>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</si>
  <si>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</si>
  <si>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</si>
  <si>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</si>
  <si>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</si>
  <si>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</si>
  <si>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</si>
  <si>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</si>
  <si>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</si>
  <si>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</si>
  <si>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</si>
  <si>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</si>
  <si>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</si>
  <si>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</si>
  <si>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</si>
  <si>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</si>
  <si>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</si>
  <si>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</si>
  <si>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</si>
  <si>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</si>
  <si>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</si>
  <si>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</si>
  <si>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</si>
  <si>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</si>
  <si>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</si>
  <si>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</si>
  <si>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</si>
  <si>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</si>
  <si>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</si>
  <si>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</si>
  <si>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</si>
  <si>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</si>
  <si>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</si>
  <si>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</si>
  <si>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</si>
  <si>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</si>
  <si>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</si>
  <si>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</si>
  <si>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</si>
  <si>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</si>
  <si>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</si>
  <si>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</si>
  <si>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</si>
  <si>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</si>
  <si>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</si>
  <si>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</si>
  <si>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</si>
  <si>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</si>
  <si>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</si>
  <si>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</si>
  <si>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</si>
  <si>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</si>
  <si>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</si>
  <si>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</si>
  <si>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</si>
  <si>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</si>
  <si>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</si>
  <si>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</si>
  <si>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</si>
  <si>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</si>
  <si>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</si>
  <si>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</si>
  <si>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</si>
  <si>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</si>
  <si>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</si>
  <si>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</si>
  <si>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</si>
  <si>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</si>
  <si>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</si>
  <si>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</si>
  <si>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</si>
  <si>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</si>
  <si>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</si>
  <si>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</si>
  <si>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</si>
  <si>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</si>
  <si>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</si>
  <si>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</si>
  <si>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</si>
  <si>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</si>
  <si>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</si>
  <si>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</si>
  <si>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</si>
  <si>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</si>
  <si>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</si>
  <si>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</si>
  <si>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</si>
  <si>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</si>
  <si>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</si>
  <si>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</si>
  <si>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</si>
  <si>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</si>
  <si>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</si>
  <si>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</si>
  <si>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</si>
  <si>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</si>
  <si>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</si>
  <si>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</si>
  <si>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</si>
  <si>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</si>
  <si>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</si>
  <si>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</si>
  <si>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</si>
  <si>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</si>
  <si>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</si>
  <si>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</si>
  <si>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</si>
  <si>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</si>
  <si>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</si>
  <si>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</si>
  <si>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</si>
  <si>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</si>
  <si>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</si>
  <si>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</si>
  <si>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</si>
  <si>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</si>
  <si>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</si>
  <si>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</si>
  <si>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</si>
  <si>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</si>
  <si>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</si>
  <si>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</si>
  <si>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</si>
  <si>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</si>
  <si>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</si>
  <si>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</si>
  <si>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</si>
  <si>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</si>
  <si>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</si>
  <si>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</si>
  <si>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</si>
  <si>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</si>
  <si>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</si>
  <si>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</si>
  <si>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</si>
  <si>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</si>
  <si>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</si>
  <si>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</si>
  <si>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</si>
  <si>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</si>
  <si>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</si>
  <si>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</si>
  <si>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</si>
  <si>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</si>
  <si>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</si>
  <si>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</si>
  <si>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</si>
  <si>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</si>
  <si>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</si>
  <si>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</si>
  <si>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</si>
  <si>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</si>
  <si>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</si>
  <si>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</si>
  <si>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</si>
  <si>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</si>
  <si>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</si>
  <si>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</si>
  <si>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</si>
  <si>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</si>
  <si>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</si>
  <si>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</si>
  <si>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</si>
  <si>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</si>
  <si>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</si>
  <si>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</si>
  <si>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</si>
  <si>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</si>
  <si>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</si>
  <si>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</si>
  <si>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</si>
  <si>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</si>
  <si>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</si>
  <si>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</si>
  <si>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</si>
  <si>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</si>
  <si>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</si>
  <si>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</si>
  <si>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</si>
  <si>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</si>
  <si>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</si>
  <si>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</si>
  <si>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</si>
  <si>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</si>
  <si>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</si>
  <si>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</si>
  <si>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</si>
  <si>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</si>
  <si>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</si>
  <si>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</si>
  <si>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</si>
  <si>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</si>
  <si>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</si>
  <si>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</si>
  <si>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</si>
  <si>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</si>
  <si>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</si>
  <si>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</si>
  <si>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</si>
  <si>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</si>
  <si>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</si>
  <si>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</si>
  <si>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</si>
  <si>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</si>
  <si>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</si>
  <si>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</si>
  <si>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</si>
  <si>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</si>
  <si>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</si>
  <si>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</si>
  <si>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</si>
  <si>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</si>
  <si>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</si>
  <si>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</si>
  <si>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</si>
  <si>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</si>
  <si>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</si>
  <si>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</si>
  <si>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</si>
  <si>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</si>
  <si>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</si>
  <si>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</si>
  <si>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</si>
  <si>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</si>
  <si>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</si>
  <si>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</si>
  <si>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</si>
  <si>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</si>
  <si>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</si>
  <si>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</si>
  <si>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</si>
  <si>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</si>
  <si>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</si>
  <si>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</si>
  <si>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</si>
  <si>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</si>
  <si>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</si>
  <si>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</si>
  <si>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</si>
  <si>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</si>
  <si>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</si>
  <si>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</si>
  <si>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</si>
  <si>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</si>
  <si>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</si>
  <si>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</si>
  <si>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</si>
  <si>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</si>
  <si>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</si>
  <si>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</si>
  <si>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</si>
  <si>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</si>
  <si>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</si>
  <si>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</si>
  <si>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</si>
  <si>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</si>
  <si>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</si>
  <si>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</si>
  <si>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</si>
  <si>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</si>
  <si>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</si>
  <si>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</si>
  <si>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</si>
  <si>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</si>
  <si>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</si>
  <si>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</si>
  <si>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</si>
  <si>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</si>
  <si>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</si>
  <si>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</si>
  <si>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</si>
  <si>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</si>
  <si>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</si>
  <si>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</si>
  <si>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</si>
  <si>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</si>
  <si>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</si>
  <si>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</si>
  <si>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</si>
  <si>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</si>
  <si>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</si>
  <si>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</si>
  <si>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</si>
  <si>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</si>
  <si>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</si>
  <si>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</si>
  <si>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</si>
  <si>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</si>
  <si>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</si>
  <si>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</si>
  <si>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</si>
  <si>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</si>
  <si>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</si>
  <si>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</si>
  <si>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</si>
  <si>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</si>
  <si>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</si>
  <si>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</si>
  <si>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</si>
  <si>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</si>
  <si>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</si>
  <si>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</si>
  <si>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</si>
  <si>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</si>
  <si>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</si>
  <si>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</si>
  <si>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</si>
  <si>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</si>
  <si>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</si>
  <si>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</si>
  <si>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</si>
  <si>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</si>
  <si>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</si>
  <si>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</si>
  <si>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</si>
  <si>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</si>
  <si>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</si>
  <si>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</si>
  <si>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</si>
  <si>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</si>
  <si>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</si>
  <si>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</si>
  <si>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</si>
  <si>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</si>
  <si>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</si>
  <si>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</si>
  <si>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</si>
  <si>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</si>
  <si>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</si>
  <si>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</si>
  <si>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</si>
  <si>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</si>
  <si>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</si>
  <si>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</si>
  <si>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</si>
  <si>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</si>
  <si>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</si>
  <si>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</si>
  <si>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</si>
  <si>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</si>
  <si>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</si>
  <si>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</si>
  <si>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</si>
  <si>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</si>
  <si>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</si>
  <si>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</si>
  <si>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</si>
  <si>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</si>
  <si>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</si>
  <si>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</si>
  <si>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</si>
  <si>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</si>
  <si>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</si>
  <si>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</si>
  <si>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</si>
  <si>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</si>
  <si>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</si>
  <si>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</si>
  <si>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</si>
  <si>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</si>
  <si>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</si>
  <si>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</si>
  <si>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</si>
  <si>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</si>
  <si>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</si>
  <si>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</si>
  <si>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</si>
  <si>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</si>
  <si>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</si>
  <si>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</si>
  <si>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</si>
  <si>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</si>
  <si>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</si>
  <si>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</si>
  <si>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</si>
  <si>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</si>
  <si>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</si>
  <si>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</si>
  <si>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</si>
  <si>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</si>
  <si>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</si>
  <si>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</si>
  <si>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</si>
  <si>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</si>
  <si>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</si>
  <si>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</si>
  <si>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</si>
  <si>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</si>
  <si>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</si>
  <si>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</si>
  <si>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</si>
  <si>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</si>
  <si>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</si>
  <si>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</si>
  <si>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</si>
  <si>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</si>
  <si>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</si>
  <si>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</si>
  <si>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</si>
  <si>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</si>
  <si>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</si>
  <si>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</si>
  <si>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</si>
  <si>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</si>
  <si>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</si>
  <si>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</si>
  <si>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</si>
  <si>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</si>
  <si>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</si>
  <si>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</si>
  <si>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</si>
  <si>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</si>
  <si>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</si>
  <si>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</si>
  <si>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</si>
  <si>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</si>
  <si>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</si>
  <si>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</si>
  <si>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</si>
  <si>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</si>
  <si>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</si>
  <si>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</si>
  <si>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</si>
  <si>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</si>
  <si>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</si>
  <si>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</si>
  <si>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</si>
  <si>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</si>
  <si>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</si>
  <si>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</si>
  <si>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</si>
  <si>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</si>
  <si>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</si>
  <si>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</si>
  <si>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</si>
  <si>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</si>
  <si>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</si>
  <si>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</si>
  <si>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</si>
  <si>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</si>
  <si>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</si>
  <si>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</si>
  <si>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</si>
  <si>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</si>
  <si>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</si>
  <si>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</si>
  <si>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</si>
  <si>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</si>
  <si>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</si>
  <si>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</si>
  <si>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</si>
  <si>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</si>
  <si>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</si>
  <si>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</si>
  <si>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</si>
  <si>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</si>
  <si>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</si>
  <si>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</si>
  <si>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</si>
  <si>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</si>
  <si>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</si>
  <si>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</si>
  <si>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</si>
  <si>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</si>
  <si>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</si>
  <si>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</si>
  <si>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</si>
  <si>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</si>
  <si>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</si>
  <si>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</si>
  <si>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</si>
  <si>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</si>
  <si>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</si>
  <si>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</si>
  <si>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</si>
  <si>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</si>
  <si>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</si>
  <si>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</si>
  <si>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</si>
  <si>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</si>
  <si>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</si>
  <si>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</si>
  <si>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</si>
  <si>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</si>
  <si>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</si>
  <si>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</si>
  <si>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</si>
  <si>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</si>
  <si>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</si>
  <si>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</si>
  <si>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</si>
  <si>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</si>
  <si>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</si>
  <si>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</si>
  <si>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</si>
  <si>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</si>
  <si>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</si>
  <si>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</si>
  <si>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</si>
  <si>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</si>
  <si>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</si>
  <si>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</si>
  <si>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</si>
  <si>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</si>
  <si>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</si>
  <si>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</si>
  <si>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</si>
  <si>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</si>
  <si>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</si>
  <si>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</si>
  <si>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</si>
  <si>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</si>
  <si>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</si>
  <si>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</si>
  <si>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</si>
  <si>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</si>
  <si>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</si>
  <si>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</si>
  <si>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</si>
  <si>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</si>
  <si>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</si>
  <si>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</si>
  <si>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</si>
  <si>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</si>
  <si>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</si>
  <si>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</si>
  <si>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</si>
  <si>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</si>
  <si>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</si>
  <si>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</si>
  <si>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</si>
  <si>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</si>
  <si>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</si>
  <si>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</si>
  <si>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</si>
  <si>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</si>
  <si>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</si>
  <si>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</si>
  <si>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</si>
  <si>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</si>
  <si>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</si>
  <si>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</si>
  <si>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</si>
  <si>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</si>
  <si>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</si>
  <si>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</si>
  <si>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</si>
  <si>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</si>
  <si>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</si>
  <si>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</si>
  <si>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</si>
  <si>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</si>
  <si>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</si>
  <si>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</si>
  <si>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</si>
  <si>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</si>
  <si>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</si>
  <si>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</si>
  <si>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</si>
  <si>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</si>
  <si>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</si>
  <si>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</si>
  <si>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</si>
  <si>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</si>
  <si>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</si>
  <si>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</si>
  <si>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</si>
  <si>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</si>
  <si>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</si>
  <si>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</si>
  <si>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</si>
  <si>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</si>
  <si>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</si>
  <si>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</si>
  <si>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</si>
  <si>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</si>
  <si>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</si>
  <si>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</si>
  <si>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</si>
  <si>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</si>
  <si>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</si>
  <si>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</si>
  <si>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</si>
  <si>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</si>
  <si>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</si>
  <si>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</si>
  <si>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</si>
  <si>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</si>
  <si>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</si>
  <si>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</si>
  <si>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</si>
  <si>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</si>
  <si>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</si>
  <si>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</si>
  <si>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</si>
  <si>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</si>
  <si>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</si>
  <si>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</si>
  <si>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</si>
  <si>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</si>
  <si>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</si>
  <si>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</si>
  <si>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</si>
  <si>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</si>
  <si>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</si>
  <si>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</si>
  <si>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</si>
  <si>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</si>
  <si>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</si>
  <si>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</si>
  <si>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</si>
  <si>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</si>
  <si>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</si>
  <si>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</si>
  <si>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</si>
  <si>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</si>
  <si>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</si>
  <si>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</si>
  <si>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</si>
  <si>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</si>
  <si>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</si>
  <si>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</si>
  <si>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</si>
  <si>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</si>
  <si>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</si>
  <si>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</si>
  <si>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</si>
  <si>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</si>
  <si>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</si>
  <si>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</si>
  <si>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</si>
  <si>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</si>
  <si>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</si>
  <si>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</si>
  <si>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</si>
  <si>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</si>
  <si>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</si>
  <si>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</si>
  <si>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</si>
  <si>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</si>
  <si>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</si>
  <si>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</si>
  <si>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</si>
  <si>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</si>
  <si>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</si>
  <si>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</si>
  <si>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</si>
  <si>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</si>
  <si>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</si>
  <si>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</si>
  <si>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</si>
  <si>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</si>
  <si>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</si>
  <si>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</si>
  <si>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</si>
  <si>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</si>
  <si>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</si>
  <si>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</si>
  <si>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</si>
  <si>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</si>
  <si>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</si>
  <si>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</si>
  <si>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</si>
  <si>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</si>
  <si>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</si>
  <si>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</si>
  <si>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</si>
  <si>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</si>
  <si>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</si>
  <si>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</si>
  <si>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</si>
  <si>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</si>
  <si>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</si>
  <si>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</si>
  <si>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</si>
  <si>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</si>
  <si>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</si>
  <si>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</si>
  <si>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</si>
  <si>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</si>
  <si>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</si>
  <si>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</si>
  <si>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</si>
  <si>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</si>
  <si>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</si>
  <si>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</si>
  <si>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</si>
  <si>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</si>
  <si>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</si>
  <si>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</si>
  <si>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</si>
  <si>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</si>
  <si>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</si>
  <si>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</si>
  <si>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</si>
  <si>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</si>
  <si>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</si>
  <si>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</si>
  <si>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</si>
  <si>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</si>
  <si>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</si>
  <si>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</si>
  <si>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</si>
  <si>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</si>
  <si>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</si>
  <si>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</si>
  <si>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</si>
  <si>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</si>
  <si>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</si>
  <si>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</si>
  <si>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</si>
  <si>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</si>
  <si>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</si>
  <si>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</si>
  <si>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</si>
  <si>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</si>
  <si>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</si>
  <si>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</si>
  <si>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</si>
  <si>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</si>
  <si>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</si>
  <si>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</si>
  <si>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</si>
  <si>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</si>
  <si>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</si>
  <si>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</si>
  <si>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</si>
  <si>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</si>
  <si>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</si>
  <si>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</si>
  <si>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</si>
  <si>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</si>
  <si>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</si>
  <si>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</si>
  <si>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</si>
  <si>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</si>
  <si>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</si>
  <si>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</si>
  <si>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</si>
  <si>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</si>
  <si>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</si>
  <si>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</si>
  <si>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</si>
  <si>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</si>
  <si>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</si>
  <si>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</si>
  <si>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</si>
  <si>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</si>
  <si>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</si>
  <si>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</si>
  <si>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</si>
  <si>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</si>
  <si>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</si>
  <si>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</si>
  <si>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</si>
  <si>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</si>
  <si>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</si>
  <si>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</si>
  <si>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</si>
  <si>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</si>
  <si>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</si>
  <si>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</si>
  <si>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</si>
  <si>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</si>
  <si>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</si>
  <si>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</si>
  <si>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</si>
  <si>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</si>
  <si>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</si>
  <si>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</si>
  <si>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</si>
  <si>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</si>
  <si>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</si>
  <si>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</si>
  <si>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</si>
  <si>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</si>
  <si>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</si>
  <si>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</si>
  <si>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</si>
  <si>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</si>
  <si>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</si>
  <si>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</si>
  <si>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</si>
  <si>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</si>
  <si>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</si>
  <si>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</si>
  <si>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</si>
  <si>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</si>
  <si>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</si>
  <si>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</si>
  <si>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</si>
  <si>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</si>
  <si>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</si>
  <si>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</si>
  <si>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</si>
  <si>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</si>
  <si>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</si>
  <si>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</si>
  <si>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</si>
  <si>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</si>
  <si>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</si>
  <si>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</si>
  <si>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</si>
  <si>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</si>
  <si>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</si>
  <si>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</si>
  <si>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</si>
  <si>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</si>
  <si>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</si>
  <si>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</si>
  <si>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</si>
  <si>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</si>
  <si>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</si>
  <si>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</si>
  <si>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</si>
  <si>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</si>
  <si>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</si>
  <si>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</si>
  <si>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</si>
  <si>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</si>
  <si>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</si>
  <si>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</si>
  <si>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</si>
  <si>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</si>
  <si>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</si>
  <si>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</si>
  <si>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</si>
  <si>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</si>
  <si>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</si>
  <si>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</si>
  <si>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</si>
  <si>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</si>
  <si>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</si>
  <si>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</si>
  <si>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</si>
  <si>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</si>
  <si>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</si>
  <si>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</si>
  <si>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</si>
  <si>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</si>
  <si>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</si>
  <si>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</si>
  <si>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</si>
  <si>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</si>
  <si>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</si>
  <si>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</si>
  <si>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</si>
  <si>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</si>
  <si>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</si>
  <si>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</si>
  <si>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</si>
  <si>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</si>
  <si>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</si>
  <si>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</si>
  <si>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</si>
  <si>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</si>
  <si>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</si>
  <si>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</si>
  <si>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</si>
  <si>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</si>
  <si>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</si>
  <si>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</si>
  <si>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</si>
  <si>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</si>
  <si>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</si>
  <si>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</si>
  <si>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</si>
  <si>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</si>
  <si>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</si>
  <si>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</si>
  <si>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</si>
  <si>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</si>
  <si>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</si>
  <si>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</si>
  <si>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</si>
  <si>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</si>
  <si>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</si>
  <si>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</si>
  <si>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</si>
  <si>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</si>
  <si>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</si>
  <si>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</si>
  <si>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</si>
  <si>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</si>
  <si>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</si>
  <si>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</si>
  <si>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</si>
  <si>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</si>
  <si>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</si>
  <si>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</si>
  <si>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</si>
  <si>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</si>
  <si>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</si>
  <si>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</si>
  <si>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</si>
  <si>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</si>
  <si>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</si>
  <si>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</si>
  <si>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</si>
  <si>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</si>
  <si>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</si>
  <si>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</si>
  <si>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</si>
  <si>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</si>
  <si>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</si>
  <si>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</si>
  <si>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</si>
  <si>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</si>
  <si>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</si>
  <si>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</si>
  <si>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</si>
  <si>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</si>
  <si>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</si>
  <si>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</si>
  <si>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</si>
  <si>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</si>
  <si>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</si>
  <si>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</si>
  <si>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</si>
  <si>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</si>
  <si>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</si>
  <si>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</si>
  <si>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</si>
  <si>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</si>
  <si>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</si>
  <si>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</si>
  <si>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</si>
  <si>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</si>
  <si>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</si>
  <si>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</si>
  <si>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</si>
  <si>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</si>
  <si>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</si>
  <si>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</si>
  <si>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</si>
  <si>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</si>
  <si>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</si>
  <si>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</si>
  <si>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</si>
  <si>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</si>
  <si>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</si>
  <si>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</si>
  <si>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</si>
  <si>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</si>
  <si>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</si>
  <si>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</si>
  <si>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</si>
  <si>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</si>
  <si>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</si>
  <si>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</si>
  <si>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</si>
  <si>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</si>
  <si>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</si>
  <si>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</si>
  <si>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</si>
  <si>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</si>
  <si>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</si>
  <si>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</si>
  <si>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</si>
  <si>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</si>
  <si>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</si>
  <si>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</si>
  <si>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</si>
  <si>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</si>
  <si>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</si>
  <si>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</si>
  <si>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</si>
  <si>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</si>
  <si>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</si>
  <si>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</si>
  <si>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</si>
  <si>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</si>
  <si>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</si>
  <si>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</si>
  <si>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</si>
  <si>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</si>
  <si>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</si>
  <si>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</si>
  <si>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</si>
  <si>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</si>
  <si>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</si>
  <si>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</si>
  <si>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</si>
  <si>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</si>
  <si>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</si>
  <si>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</si>
  <si>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</si>
  <si>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</si>
  <si>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</si>
  <si>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</si>
  <si>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</si>
  <si>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</si>
  <si>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</si>
  <si>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</si>
  <si>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</si>
  <si>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</si>
  <si>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</si>
  <si>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</si>
  <si>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</si>
  <si>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</si>
  <si>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</si>
  <si>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</si>
  <si>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</si>
  <si>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</si>
  <si>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</si>
  <si>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</si>
  <si>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</si>
  <si>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</si>
  <si>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</si>
  <si>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</si>
  <si>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</si>
  <si>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</si>
  <si>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</si>
  <si>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</si>
  <si>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</si>
  <si>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</si>
  <si>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</si>
  <si>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</si>
  <si>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</si>
  <si>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</si>
  <si>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</si>
  <si>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</si>
  <si>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</si>
  <si>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</si>
  <si>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</si>
  <si>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</si>
  <si>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</si>
  <si>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</si>
  <si>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</si>
  <si>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</si>
  <si>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</si>
  <si>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</si>
  <si>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</si>
  <si>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</si>
  <si>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</si>
  <si>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</si>
  <si>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</si>
  <si>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</si>
  <si>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</si>
  <si>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</si>
  <si>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</si>
  <si>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</si>
  <si>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</si>
  <si>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</si>
  <si>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</si>
  <si>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</si>
  <si>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</si>
  <si>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</si>
  <si>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</si>
  <si>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</si>
  <si>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</si>
  <si>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</si>
  <si>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</si>
  <si>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</si>
  <si>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</si>
  <si>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</si>
  <si>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</si>
  <si>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</si>
  <si>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</si>
  <si>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</si>
  <si>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</si>
  <si>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</si>
  <si>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</si>
  <si>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</si>
  <si>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</si>
  <si>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</si>
  <si>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</si>
  <si>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</si>
  <si>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</si>
  <si>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</si>
  <si>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</si>
  <si>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</si>
  <si>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</si>
  <si>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</si>
  <si>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</si>
  <si>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</si>
  <si>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</si>
  <si>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</si>
  <si>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</si>
  <si>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</si>
  <si>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</si>
  <si>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</si>
  <si>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</si>
  <si>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</si>
  <si>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</si>
  <si>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</si>
  <si>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</si>
  <si>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</si>
  <si>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</si>
  <si>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</si>
  <si>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</si>
  <si>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</si>
  <si>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</si>
  <si>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</si>
  <si>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</si>
  <si>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</si>
  <si>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</si>
  <si>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</si>
  <si>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</si>
  <si>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</si>
  <si>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</si>
  <si>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</si>
  <si>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</si>
  <si>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</si>
  <si>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</si>
  <si>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</si>
  <si>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</si>
  <si>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</si>
  <si>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</si>
  <si>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</si>
  <si>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</si>
  <si>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</si>
  <si>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</si>
  <si>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</si>
  <si>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</si>
  <si>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</si>
  <si>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</si>
  <si>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</si>
  <si>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</si>
  <si>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</si>
  <si>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</si>
  <si>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</si>
  <si>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</si>
  <si>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</si>
  <si>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</si>
  <si>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</si>
  <si>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</si>
  <si>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</si>
  <si>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</si>
  <si>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</si>
  <si>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</si>
  <si>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</si>
  <si>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</si>
  <si>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</si>
  <si>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</si>
  <si>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</si>
  <si>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</si>
  <si>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</si>
  <si>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</si>
  <si>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</si>
  <si>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</si>
  <si>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</si>
  <si>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</si>
  <si>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</si>
  <si>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</si>
  <si>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</si>
  <si>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</si>
  <si>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</si>
  <si>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</si>
  <si>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</si>
  <si>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</si>
  <si>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</si>
  <si>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</si>
  <si>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</si>
  <si>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</si>
  <si>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</si>
  <si>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</si>
  <si>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</si>
  <si>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</si>
  <si>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</si>
  <si>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</si>
  <si>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</si>
  <si>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</si>
  <si>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</si>
  <si>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</si>
  <si>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</si>
  <si>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</si>
  <si>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</si>
  <si>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</si>
  <si>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</si>
  <si>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</si>
  <si>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</si>
  <si>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</si>
  <si>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</si>
  <si>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</si>
  <si>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</si>
  <si>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</si>
  <si>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</si>
  <si>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</si>
  <si>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</si>
  <si>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</si>
  <si>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</si>
  <si>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</si>
  <si>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</si>
  <si>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</si>
  <si>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</si>
  <si>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</si>
  <si>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</si>
  <si>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</si>
  <si>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</si>
  <si>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</si>
  <si>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</si>
  <si>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</si>
  <si>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</si>
  <si>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</si>
  <si>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</si>
  <si>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</si>
  <si>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</si>
  <si>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</si>
  <si>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</si>
  <si>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</si>
  <si>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</si>
  <si>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</si>
  <si>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</si>
  <si>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</si>
  <si>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</si>
  <si>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</si>
  <si>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</si>
  <si>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</si>
  <si>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</si>
  <si>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</si>
  <si>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</si>
  <si>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</si>
  <si>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</si>
  <si>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</si>
  <si>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</si>
  <si>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</si>
  <si>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</si>
  <si>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</si>
  <si>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</si>
  <si>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</si>
  <si>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</si>
  <si>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</si>
  <si>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</si>
  <si>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</si>
  <si>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</si>
  <si>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</si>
  <si>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</si>
  <si>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</si>
  <si>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</si>
  <si>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</si>
  <si>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</si>
  <si>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</si>
  <si>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</si>
  <si>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</si>
  <si>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</si>
  <si>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</si>
  <si>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</si>
  <si>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</si>
  <si>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</si>
  <si>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</si>
  <si>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</si>
  <si>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</si>
  <si>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</si>
  <si>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</si>
  <si>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</si>
  <si>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</si>
  <si>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</si>
  <si>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</si>
  <si>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</si>
  <si>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</si>
  <si>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</si>
  <si>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</si>
  <si>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</si>
  <si>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</si>
  <si>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</si>
  <si>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</si>
  <si>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</si>
  <si>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</si>
  <si>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</si>
  <si>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</si>
  <si>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</si>
  <si>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</si>
  <si>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</si>
  <si>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</si>
  <si>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</si>
  <si>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</si>
  <si>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</si>
  <si>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</si>
  <si>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</si>
  <si>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</si>
  <si>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</si>
  <si>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</si>
  <si>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</si>
  <si>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</si>
  <si>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</si>
  <si>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</si>
  <si>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</si>
  <si>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</si>
  <si>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</si>
  <si>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</si>
  <si>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</si>
  <si>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</si>
  <si>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</si>
  <si>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</si>
  <si>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</si>
  <si>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</si>
  <si>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</si>
  <si>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</si>
  <si>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</si>
  <si>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</si>
  <si>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</si>
  <si>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</si>
  <si>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</si>
  <si>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</si>
  <si>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</si>
  <si>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</si>
  <si>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</si>
  <si>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</si>
  <si>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</si>
  <si>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</si>
  <si>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</si>
  <si>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</si>
  <si>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</si>
  <si>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</si>
  <si>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</si>
  <si>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</si>
  <si>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</si>
  <si>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</si>
  <si>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</si>
  <si>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</si>
  <si>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</si>
  <si>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</si>
  <si>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</si>
  <si>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</si>
  <si>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</si>
  <si>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</si>
  <si>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</si>
  <si>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</si>
  <si>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</si>
  <si>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</si>
  <si>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</si>
  <si>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</si>
  <si>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</si>
  <si>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</si>
  <si>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</si>
  <si>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</si>
  <si>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</si>
  <si>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</si>
  <si>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</si>
  <si>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</si>
  <si>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</si>
  <si>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</si>
  <si>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</si>
  <si>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</si>
  <si>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</si>
  <si>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</si>
  <si>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</si>
  <si>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</si>
  <si>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</si>
  <si>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</si>
  <si>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</si>
  <si>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</si>
  <si>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</si>
  <si>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</si>
  <si>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</si>
  <si>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</si>
  <si>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</si>
  <si>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</si>
  <si>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</si>
  <si>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</si>
  <si>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</si>
  <si>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</si>
  <si>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</si>
  <si>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</si>
  <si>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</si>
  <si>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</si>
  <si>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</si>
  <si>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</si>
  <si>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</si>
  <si>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</si>
  <si>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</si>
  <si>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</si>
  <si>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</si>
  <si>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</si>
  <si>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</si>
  <si>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</si>
  <si>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</si>
  <si>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</si>
  <si>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</si>
  <si>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</si>
  <si>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</si>
  <si>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</si>
  <si>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</si>
  <si>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</si>
  <si>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</si>
  <si>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</si>
  <si>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</si>
  <si>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</si>
  <si>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</si>
  <si>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</si>
  <si>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</si>
  <si>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</si>
  <si>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</si>
  <si>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</si>
  <si>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</si>
  <si>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</si>
  <si>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</si>
  <si>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</si>
  <si>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</si>
  <si>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</si>
  <si>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</si>
  <si>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</si>
  <si>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</si>
  <si>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</si>
  <si>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</si>
  <si>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</si>
  <si>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</si>
  <si>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</si>
  <si>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</si>
  <si>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</si>
  <si>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</si>
  <si>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</si>
  <si>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</si>
  <si>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</si>
  <si>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</si>
  <si>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</si>
  <si>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</si>
  <si>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</si>
  <si>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</si>
  <si>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</si>
  <si>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</si>
  <si>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</si>
  <si>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</si>
  <si>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</si>
  <si>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</si>
  <si>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</si>
  <si>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</si>
  <si>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</si>
  <si>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</si>
  <si>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</si>
  <si>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</si>
  <si>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</si>
  <si>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</si>
  <si>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</si>
  <si>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</si>
  <si>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</si>
  <si>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</si>
  <si>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</si>
  <si>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</si>
  <si>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</si>
  <si>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</si>
  <si>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</si>
  <si>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</si>
  <si>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</si>
  <si>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</si>
  <si>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</si>
  <si>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</si>
  <si>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</si>
  <si>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</si>
  <si>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</si>
  <si>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</si>
  <si>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</si>
  <si>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</si>
  <si>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</si>
  <si>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</si>
  <si>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</si>
  <si>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</si>
  <si>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</si>
  <si>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</si>
  <si>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</si>
  <si>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</si>
  <si>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</si>
  <si>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</si>
  <si>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</si>
  <si>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</si>
  <si>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</si>
  <si>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</si>
  <si>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</si>
  <si>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</si>
  <si>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</si>
  <si>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</si>
  <si>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</si>
  <si>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</si>
  <si>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</si>
  <si>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</si>
  <si>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</si>
  <si>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</si>
  <si>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</si>
  <si>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</si>
  <si>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</si>
  <si>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</si>
  <si>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</si>
  <si>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</si>
  <si>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</si>
  <si>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</si>
  <si>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</si>
  <si>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</si>
  <si>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</si>
  <si>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</si>
  <si>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</si>
  <si>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</si>
  <si>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</si>
  <si>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</si>
  <si>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</si>
  <si>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</si>
  <si>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</si>
  <si>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</si>
  <si>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</si>
  <si>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</si>
  <si>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</si>
  <si>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</si>
  <si>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</si>
  <si>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</si>
  <si>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</si>
  <si>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</si>
  <si>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</si>
  <si>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</si>
  <si>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</si>
  <si>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</si>
  <si>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</si>
  <si>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</si>
  <si>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</si>
  <si>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</si>
  <si>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</si>
  <si>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</si>
  <si>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</si>
  <si>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</si>
  <si>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</si>
  <si>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</si>
  <si>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</si>
  <si>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</si>
  <si>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</si>
  <si>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</si>
  <si>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</si>
  <si>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</si>
  <si>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</si>
  <si>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</si>
  <si>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</si>
  <si>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</si>
  <si>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</si>
  <si>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</si>
  <si>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</si>
  <si>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</si>
  <si>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</si>
  <si>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</si>
  <si>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</si>
  <si>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</si>
  <si>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</si>
  <si>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</si>
  <si>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</si>
  <si>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</si>
  <si>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</si>
  <si>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</si>
  <si>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</si>
  <si>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</si>
  <si>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</si>
  <si>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</si>
  <si>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</si>
  <si>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</si>
  <si>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</si>
  <si>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</si>
  <si>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</si>
  <si>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</si>
  <si>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</si>
  <si>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</si>
  <si>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</si>
  <si>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</si>
  <si>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</si>
  <si>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</si>
  <si>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</si>
  <si>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</si>
  <si>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</si>
  <si>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</si>
  <si>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</si>
  <si>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</si>
  <si>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</si>
  <si>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</si>
  <si>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</si>
  <si>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</si>
  <si>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</si>
  <si>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</si>
  <si>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</si>
  <si>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</si>
  <si>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</si>
  <si>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</si>
  <si>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</si>
  <si>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</si>
  <si>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</si>
  <si>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</si>
  <si>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</si>
  <si>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</si>
  <si>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</si>
  <si>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</si>
  <si>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</si>
  <si>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</si>
  <si>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</si>
  <si>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</si>
  <si>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</si>
  <si>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</si>
  <si>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</si>
  <si>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</si>
  <si>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</si>
  <si>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</si>
  <si>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</si>
  <si>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</si>
  <si>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</si>
  <si>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</si>
  <si>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</si>
  <si>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</si>
  <si>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</si>
  <si>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</si>
  <si>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</si>
  <si>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</si>
  <si>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</si>
  <si>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</si>
  <si>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</si>
  <si>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</si>
  <si>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</si>
  <si>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</si>
  <si>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</si>
  <si>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</si>
  <si>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</si>
  <si>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</si>
  <si>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</si>
  <si>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</si>
  <si>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</si>
  <si>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</si>
  <si>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</si>
  <si>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</si>
  <si>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</si>
  <si>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</si>
  <si>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</si>
  <si>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</si>
  <si>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</si>
  <si>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</si>
  <si>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</si>
  <si>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</si>
  <si>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</si>
  <si>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</si>
  <si>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</si>
  <si>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</si>
  <si>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</si>
  <si>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</si>
  <si>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</si>
  <si>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</si>
  <si>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</si>
  <si>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</si>
  <si>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</si>
  <si>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</si>
  <si>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</si>
  <si>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</si>
  <si>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</si>
  <si>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</si>
  <si>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</si>
  <si>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</si>
  <si>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</si>
  <si>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</si>
  <si>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</si>
  <si>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</si>
  <si>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</si>
  <si>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</si>
  <si>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</si>
  <si>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</si>
  <si>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</si>
  <si>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</si>
  <si>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</si>
  <si>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</si>
  <si>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</si>
  <si>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</si>
  <si>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</si>
  <si>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</si>
  <si>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</si>
  <si>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</si>
  <si>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</si>
  <si>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</si>
  <si>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</si>
  <si>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</si>
  <si>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</si>
  <si>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</si>
  <si>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</si>
  <si>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</si>
  <si>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</si>
  <si>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</si>
  <si>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</si>
  <si>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</si>
  <si>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</si>
  <si>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</si>
  <si>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</si>
  <si>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</si>
  <si>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</si>
  <si>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</si>
  <si>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</si>
  <si>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</si>
  <si>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</si>
  <si>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</si>
  <si>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</si>
  <si>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</si>
  <si>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</si>
  <si>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</si>
  <si>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</si>
  <si>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</si>
  <si>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</si>
  <si>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</si>
  <si>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</si>
  <si>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</si>
  <si>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</si>
  <si>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</si>
  <si>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</si>
  <si>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</si>
  <si>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</si>
  <si>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</si>
  <si>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</si>
  <si>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</si>
  <si>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</si>
  <si>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</si>
  <si>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</si>
  <si>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</si>
  <si>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</si>
  <si>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</si>
  <si>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</si>
  <si>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</si>
  <si>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</si>
  <si>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</si>
  <si>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</si>
  <si>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</si>
  <si>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</si>
  <si>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</si>
  <si>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</si>
  <si>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</si>
  <si>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</si>
  <si>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</si>
  <si>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</si>
  <si>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</si>
  <si>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</si>
  <si>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</si>
  <si>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</si>
  <si>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</si>
  <si>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</si>
  <si>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</si>
  <si>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</si>
  <si>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</si>
  <si>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</si>
  <si>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</si>
  <si>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</si>
  <si>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</si>
  <si>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</si>
  <si>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</si>
  <si>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</si>
  <si>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</si>
  <si>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</si>
  <si>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</si>
  <si>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</si>
  <si>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</si>
  <si>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</si>
  <si>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</si>
  <si>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</si>
  <si>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</si>
  <si>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</si>
  <si>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</si>
  <si>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</si>
  <si>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</si>
  <si>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</si>
  <si>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</si>
  <si>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</si>
  <si>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</si>
  <si>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</si>
  <si>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</si>
  <si>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</si>
  <si>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</si>
  <si>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</si>
  <si>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</si>
  <si>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</si>
  <si>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</si>
  <si>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</si>
  <si>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</si>
  <si>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</si>
  <si>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</si>
  <si>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</si>
  <si>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</si>
  <si>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</si>
  <si>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</si>
  <si>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</si>
  <si>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</si>
  <si>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</si>
  <si>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</si>
  <si>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</si>
  <si>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</si>
  <si>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</si>
  <si>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</si>
  <si>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</si>
  <si>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</si>
  <si>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</si>
  <si>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</si>
  <si>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</si>
  <si>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</si>
  <si>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</si>
  <si>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</si>
  <si>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</si>
  <si>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</si>
  <si>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</si>
  <si>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</si>
  <si>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</si>
  <si>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</si>
  <si>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</si>
  <si>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</si>
  <si>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</si>
  <si>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</si>
  <si>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</si>
  <si>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</si>
  <si>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</si>
  <si>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</si>
  <si>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</si>
  <si>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</si>
  <si>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</si>
  <si>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</si>
  <si>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</si>
  <si>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</si>
  <si>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</si>
  <si>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</si>
  <si>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</si>
  <si>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</si>
  <si>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</si>
  <si>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</si>
  <si>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</si>
  <si>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</si>
  <si>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</si>
  <si>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</si>
  <si>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</si>
  <si>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</si>
  <si>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</si>
  <si>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</si>
  <si>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</si>
  <si>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</si>
  <si>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</si>
  <si>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</si>
  <si>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</si>
  <si>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</si>
  <si>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</si>
  <si>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</si>
  <si>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</si>
  <si>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</si>
  <si>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</si>
  <si>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</si>
  <si>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</si>
  <si>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</si>
  <si>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</si>
  <si>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</si>
  <si>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</si>
  <si>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</si>
  <si>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</si>
  <si>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</si>
  <si>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</si>
  <si>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</si>
  <si>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</si>
  <si>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</si>
  <si>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</si>
  <si>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</si>
  <si>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</si>
  <si>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</si>
  <si>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</si>
  <si>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</si>
  <si>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</si>
  <si>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</si>
  <si>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</si>
  <si>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</si>
  <si>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</si>
  <si>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</si>
  <si>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</si>
  <si>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</si>
  <si>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</si>
  <si>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</si>
  <si>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</si>
  <si>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</si>
  <si>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</si>
  <si>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</si>
  <si>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</si>
  <si>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</si>
  <si>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</si>
  <si>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</si>
  <si>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</si>
  <si>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</si>
  <si>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</si>
  <si>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</si>
  <si>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</si>
  <si>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</si>
  <si>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</si>
  <si>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</si>
  <si>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</si>
  <si>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</si>
  <si>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</si>
  <si>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</si>
  <si>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</si>
  <si>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</si>
  <si>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</si>
  <si>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</si>
  <si>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</si>
  <si>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</si>
  <si>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</si>
  <si>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</si>
  <si>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</si>
  <si>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</si>
  <si>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</si>
  <si>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</si>
  <si>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</si>
  <si>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</si>
  <si>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</si>
  <si>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</si>
  <si>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</si>
  <si>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</si>
  <si>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</si>
  <si>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</si>
  <si>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</si>
  <si>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</si>
  <si>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</si>
  <si>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</si>
  <si>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</si>
  <si>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</si>
  <si>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</si>
  <si>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</si>
  <si>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</si>
  <si>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</si>
  <si>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</si>
  <si>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</si>
  <si>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</si>
  <si>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</si>
  <si>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</si>
  <si>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</si>
  <si>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</si>
  <si>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</si>
  <si>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</si>
  <si>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</si>
  <si>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</si>
  <si>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</si>
  <si>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</si>
  <si>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</si>
  <si>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</si>
  <si>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</si>
  <si>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</si>
  <si>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</si>
  <si>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</si>
  <si>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</si>
  <si>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</si>
  <si>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</si>
  <si>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</si>
  <si>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</si>
  <si>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</si>
  <si>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</si>
  <si>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</si>
  <si>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</si>
  <si>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</si>
  <si>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</si>
  <si>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</si>
  <si>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</si>
  <si>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</si>
  <si>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</si>
  <si>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</si>
  <si>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</si>
  <si>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</si>
  <si>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</si>
  <si>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</si>
  <si>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</si>
  <si>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</si>
  <si>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</si>
  <si>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</si>
  <si>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</si>
  <si>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</si>
  <si>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</si>
  <si>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</si>
  <si>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</si>
  <si>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</si>
  <si>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</si>
  <si>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</si>
  <si>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</si>
  <si>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</si>
  <si>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</si>
  <si>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</si>
  <si>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</si>
  <si>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</si>
  <si>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</si>
  <si>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</si>
  <si>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</si>
  <si>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</si>
  <si>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</si>
  <si>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</si>
  <si>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</si>
  <si>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</si>
  <si>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</si>
  <si>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</si>
  <si>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</si>
  <si>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</si>
  <si>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</si>
  <si>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</si>
  <si>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</si>
  <si>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</si>
  <si>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</si>
  <si>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</si>
  <si>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</si>
  <si>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</si>
  <si>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</si>
  <si>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</si>
  <si>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</si>
  <si>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</si>
  <si>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</si>
  <si>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</si>
  <si>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</si>
  <si>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</si>
  <si>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</si>
  <si>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</si>
  <si>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</si>
  <si>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</si>
  <si>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</si>
  <si>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</si>
  <si>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</si>
  <si>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</si>
  <si>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</si>
  <si>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</si>
  <si>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</si>
  <si>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</si>
  <si>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</si>
  <si>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</si>
  <si>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</si>
  <si>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</si>
  <si>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</si>
  <si>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</si>
  <si>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</si>
  <si>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</si>
  <si>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</si>
  <si>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</si>
  <si>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</si>
  <si>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</si>
  <si>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</si>
  <si>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</si>
  <si>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</si>
  <si>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</si>
  <si>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</si>
  <si>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</si>
  <si>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</si>
  <si>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</si>
  <si>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</si>
  <si>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</si>
  <si>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</si>
  <si>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</si>
  <si>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</si>
  <si>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</si>
  <si>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</si>
  <si>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</si>
  <si>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</si>
  <si>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</si>
  <si>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</si>
  <si>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</si>
  <si>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</si>
  <si>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</si>
  <si>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</si>
  <si>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</si>
  <si>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</si>
  <si>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</si>
  <si>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</si>
  <si>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</si>
  <si>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</si>
  <si>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</si>
  <si>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</si>
  <si>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</si>
  <si>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</si>
  <si>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</si>
  <si>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</si>
  <si>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</si>
  <si>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</si>
  <si>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</si>
  <si>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</si>
  <si>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</si>
  <si>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</si>
  <si>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</si>
  <si>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</si>
  <si>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</si>
  <si>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</si>
  <si>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</si>
  <si>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</si>
  <si>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</si>
  <si>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</si>
  <si>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</si>
  <si>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</si>
  <si>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</si>
  <si>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</si>
  <si>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</si>
  <si>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</si>
  <si>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</si>
  <si>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</si>
  <si>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</si>
  <si>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</si>
  <si>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</si>
  <si>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</si>
  <si>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</si>
  <si>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</si>
  <si>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</si>
  <si>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</si>
  <si>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</si>
  <si>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</si>
  <si>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</si>
  <si>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</si>
  <si>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</si>
  <si>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</si>
  <si>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</si>
  <si>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</si>
  <si>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</si>
  <si>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</si>
  <si>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</si>
  <si>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</si>
  <si>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</si>
  <si>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</si>
  <si>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</si>
  <si>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</si>
  <si>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</si>
  <si>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</si>
  <si>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</si>
  <si>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</si>
  <si>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</si>
  <si>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</si>
  <si>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</si>
  <si>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</si>
  <si>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</si>
  <si>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</si>
  <si>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</si>
  <si>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</si>
  <si>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</si>
  <si>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</si>
  <si>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</si>
  <si>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</si>
  <si>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</si>
  <si>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</si>
  <si>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</si>
  <si>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</si>
  <si>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</si>
  <si>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</si>
  <si>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</si>
  <si>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</si>
  <si>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</si>
  <si>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</si>
  <si>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</si>
  <si>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</si>
  <si>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</si>
  <si>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</si>
  <si>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</si>
  <si>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</si>
  <si>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</si>
  <si>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</si>
  <si>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</si>
  <si>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</si>
  <si>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</si>
  <si>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</si>
  <si>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</si>
  <si>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</si>
  <si>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</si>
  <si>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</si>
  <si>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</si>
  <si>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</si>
  <si>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</si>
  <si>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</si>
  <si>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</si>
  <si>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</si>
  <si>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</si>
  <si>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</si>
  <si>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</si>
  <si>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</si>
  <si>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</si>
  <si>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</si>
  <si>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</si>
  <si>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</si>
  <si>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</si>
  <si>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</si>
  <si>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</si>
  <si>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</si>
  <si>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</si>
  <si>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</si>
  <si>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</si>
  <si>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</si>
  <si>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</si>
  <si>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</si>
  <si>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</si>
  <si>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</si>
  <si>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</si>
  <si>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</si>
  <si>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</si>
  <si>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</si>
  <si>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</si>
  <si>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</si>
  <si>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</si>
  <si>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</si>
  <si>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</si>
  <si>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</si>
  <si>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</si>
  <si>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</si>
  <si>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</si>
  <si>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</si>
  <si>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</si>
  <si>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</si>
  <si>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</si>
  <si>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</si>
  <si>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</si>
  <si>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</si>
  <si>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</si>
  <si>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</si>
  <si>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</si>
  <si>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</si>
  <si>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</si>
  <si>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</si>
  <si>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</si>
  <si>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</si>
  <si>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</si>
  <si>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</si>
  <si>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</si>
  <si>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</si>
  <si>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</si>
  <si>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</si>
  <si>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</si>
  <si>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</si>
  <si>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</si>
  <si>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</si>
  <si>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</si>
  <si>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</si>
  <si>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</si>
  <si>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</si>
  <si>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</si>
  <si>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</si>
  <si>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</si>
  <si>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</si>
  <si>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</si>
  <si>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</si>
  <si>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</si>
  <si>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</si>
  <si>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</si>
  <si>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</si>
  <si>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</si>
  <si>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</si>
  <si>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</si>
  <si>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</si>
  <si>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</si>
  <si>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</si>
  <si>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</si>
  <si>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</si>
  <si>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</si>
  <si>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</si>
  <si>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</si>
  <si>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</si>
  <si>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</si>
  <si>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</si>
  <si>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</si>
  <si>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</si>
  <si>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</si>
  <si>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</si>
  <si>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</si>
  <si>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</si>
  <si>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</si>
  <si>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</si>
  <si>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</si>
  <si>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</si>
  <si>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</si>
  <si>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</si>
  <si>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</si>
  <si>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</si>
  <si>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</si>
  <si>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</si>
  <si>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</si>
  <si>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</si>
  <si>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</si>
  <si>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</si>
  <si>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</si>
  <si>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</si>
  <si>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</si>
  <si>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</si>
  <si>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</si>
  <si>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</si>
  <si>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</si>
  <si>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</si>
  <si>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</si>
  <si>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</si>
  <si>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</si>
  <si>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</si>
  <si>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</si>
  <si>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</si>
  <si>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</si>
  <si>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</si>
  <si>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</si>
  <si>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</si>
  <si>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</si>
  <si>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</si>
  <si>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</si>
  <si>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</si>
  <si>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</si>
  <si>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</si>
  <si>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</si>
  <si>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</si>
  <si>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</si>
  <si>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</si>
  <si>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</si>
  <si>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</si>
  <si>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</si>
  <si>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</si>
  <si>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</si>
  <si>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</si>
  <si>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</si>
  <si>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</si>
  <si>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</si>
  <si>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</si>
  <si>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</si>
  <si>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</si>
  <si>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</si>
  <si>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</si>
  <si>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</si>
  <si>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</si>
  <si>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</si>
  <si>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</si>
  <si>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</si>
  <si>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</si>
  <si>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</si>
  <si>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</si>
  <si>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</si>
  <si>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</si>
  <si>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</si>
  <si>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</si>
  <si>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</si>
  <si>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</si>
  <si>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</si>
  <si>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</si>
  <si>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</si>
  <si>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</si>
  <si>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</si>
  <si>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</si>
  <si>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</si>
  <si>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</si>
  <si>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</si>
  <si>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</si>
  <si>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</si>
  <si>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</si>
  <si>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</si>
  <si>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</si>
  <si>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</si>
  <si>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</si>
  <si>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</si>
  <si>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</si>
  <si>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</si>
  <si>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</si>
  <si>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</si>
  <si>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</si>
  <si>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</si>
  <si>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</si>
  <si>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</si>
  <si>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</si>
  <si>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</si>
  <si>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</si>
  <si>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</si>
  <si>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</si>
  <si>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</si>
  <si>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</si>
  <si>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</si>
  <si>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</si>
  <si>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</si>
  <si>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</si>
  <si>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</si>
  <si>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</si>
  <si>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</si>
  <si>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</si>
  <si>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</si>
  <si>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</si>
  <si>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</si>
  <si>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</si>
  <si>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</si>
  <si>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</si>
  <si>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</si>
  <si>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</si>
  <si>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</si>
  <si>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</si>
  <si>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</si>
  <si>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</si>
  <si>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</si>
  <si>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</si>
  <si>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</si>
  <si>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</si>
  <si>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</si>
  <si>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</si>
  <si>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</si>
  <si>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</si>
  <si>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</si>
  <si>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</si>
  <si>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</si>
  <si>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</si>
  <si>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</si>
  <si>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</si>
  <si>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</si>
  <si>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</si>
  <si>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</si>
  <si>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</si>
  <si>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</si>
  <si>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</si>
  <si>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</si>
  <si>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</si>
  <si>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</si>
  <si>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</si>
  <si>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</si>
  <si>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</si>
  <si>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</si>
  <si>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</si>
  <si>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</si>
  <si>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</si>
  <si>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</si>
  <si>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</si>
  <si>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</si>
  <si>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</si>
  <si>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</si>
  <si>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</si>
  <si>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</si>
  <si>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</si>
  <si>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</si>
  <si>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</si>
  <si>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</si>
  <si>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</si>
  <si>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</si>
  <si>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</si>
  <si>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</si>
  <si>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</si>
  <si>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</si>
  <si>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</si>
  <si>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</si>
  <si>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</si>
  <si>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</si>
  <si>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</si>
  <si>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</si>
  <si>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</si>
  <si>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</si>
  <si>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</si>
  <si>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</si>
  <si>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</si>
  <si>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</si>
  <si>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</si>
  <si>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</si>
  <si>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</si>
  <si>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</si>
  <si>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</si>
  <si>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</si>
  <si>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</si>
  <si>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</si>
  <si>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</si>
  <si>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</si>
  <si>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</si>
  <si>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</si>
  <si>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</si>
  <si>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</si>
  <si>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</si>
  <si>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</si>
  <si>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</si>
  <si>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</si>
  <si>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</si>
  <si>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</si>
  <si>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</si>
  <si>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</si>
  <si>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</si>
  <si>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</si>
  <si>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</si>
  <si>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</si>
  <si>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</si>
  <si>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</si>
  <si>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</si>
  <si>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</si>
  <si>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</si>
  <si>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</si>
  <si>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</si>
  <si>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</si>
  <si>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</si>
  <si>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</si>
  <si>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</si>
  <si>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</si>
  <si>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</si>
  <si>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</si>
  <si>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</si>
  <si>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</si>
  <si>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</si>
  <si>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</si>
  <si>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</si>
  <si>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</si>
  <si>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</si>
  <si>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</si>
  <si>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</si>
  <si>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</si>
  <si>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</si>
  <si>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</si>
  <si>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</si>
  <si>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</si>
  <si>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</si>
  <si>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</si>
  <si>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</si>
  <si>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</si>
  <si>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</si>
  <si>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</si>
  <si>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</si>
  <si>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</si>
  <si>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</si>
  <si>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</si>
  <si>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</si>
  <si>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</si>
  <si>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</si>
  <si>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</si>
  <si>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</si>
  <si>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</si>
  <si>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</si>
  <si>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</si>
  <si>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</si>
  <si>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</si>
  <si>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</si>
  <si>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</si>
  <si>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</si>
  <si>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</si>
  <si>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</si>
  <si>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</si>
  <si>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</si>
  <si>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</si>
  <si>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</si>
  <si>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</si>
  <si>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</si>
  <si>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</si>
  <si>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</si>
  <si>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</si>
  <si>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</si>
  <si>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</si>
  <si>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</si>
  <si>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</si>
  <si>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</si>
  <si>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</si>
  <si>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</si>
  <si>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</si>
  <si>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</si>
  <si>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</si>
  <si>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</si>
  <si>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</si>
  <si>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</si>
  <si>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</si>
  <si>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</si>
  <si>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</si>
  <si>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</si>
  <si>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</si>
  <si>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</si>
  <si>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</si>
  <si>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</si>
  <si>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</si>
  <si>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</si>
  <si>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</si>
  <si>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</si>
  <si>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</si>
  <si>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</si>
  <si>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</si>
  <si>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</si>
  <si>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</si>
  <si>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</si>
  <si>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</si>
  <si>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</si>
  <si>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</si>
  <si>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</si>
  <si>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</si>
  <si>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</si>
  <si>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</si>
  <si>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</si>
  <si>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</si>
  <si>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</si>
  <si>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</si>
  <si>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</si>
  <si>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</si>
  <si>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</si>
  <si>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</si>
  <si>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</si>
  <si>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</si>
  <si>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</si>
  <si>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</si>
  <si>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</si>
  <si>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</si>
  <si>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</si>
  <si>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</si>
  <si>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</si>
  <si>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</si>
  <si>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</si>
  <si>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</si>
  <si>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</si>
  <si>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</si>
  <si>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</si>
  <si>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</si>
  <si>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</si>
  <si>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</si>
  <si>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</si>
  <si>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</si>
  <si>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</si>
  <si>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</si>
  <si>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</si>
  <si>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</si>
  <si>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</si>
  <si>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</si>
  <si>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</si>
  <si>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</si>
  <si>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</si>
  <si>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</si>
  <si>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</si>
  <si>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</si>
  <si>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</si>
  <si>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</si>
  <si>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</si>
  <si>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</si>
  <si>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</si>
  <si>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</si>
  <si>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</si>
  <si>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</si>
  <si>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</si>
  <si>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</si>
  <si>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</si>
  <si>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</si>
  <si>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</si>
  <si>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</si>
  <si>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</si>
  <si>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</si>
  <si>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</si>
  <si>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</si>
  <si>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</si>
  <si>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</si>
  <si>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</si>
  <si>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</si>
  <si>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</si>
  <si>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</si>
  <si>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</si>
  <si>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</si>
  <si>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</si>
  <si>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</si>
  <si>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</si>
  <si>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</si>
  <si>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</si>
  <si>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</si>
  <si>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</si>
  <si>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</si>
  <si>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</si>
  <si>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</si>
  <si>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</si>
  <si>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</si>
  <si>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</si>
  <si>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</si>
  <si>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</si>
  <si>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</si>
  <si>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</si>
  <si>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</si>
  <si>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</si>
  <si>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</si>
  <si>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</si>
  <si>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</si>
  <si>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</si>
  <si>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</si>
  <si>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</si>
  <si>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</si>
  <si>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</si>
  <si>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</si>
  <si>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</si>
  <si>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</si>
  <si>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</si>
  <si>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</si>
  <si>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</si>
  <si>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</si>
  <si>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</si>
  <si>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</si>
  <si>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</si>
  <si>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</si>
  <si>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</si>
  <si>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</si>
  <si>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</si>
  <si>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</si>
  <si>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</si>
  <si>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</si>
  <si>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</si>
  <si>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</si>
  <si>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</si>
  <si>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</si>
  <si>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</si>
  <si>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</si>
  <si>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</si>
  <si>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</si>
  <si>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</si>
  <si>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</si>
  <si>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</si>
  <si>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</si>
  <si>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</si>
  <si>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</si>
  <si>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</si>
  <si>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</si>
  <si>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</si>
  <si>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</si>
  <si>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</si>
  <si>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</si>
  <si>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</si>
  <si>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</si>
  <si>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</si>
  <si>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</si>
  <si>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</si>
  <si>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</si>
  <si>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</si>
  <si>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</si>
  <si>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</si>
  <si>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</si>
  <si>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</si>
  <si>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</si>
  <si>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</si>
  <si>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</si>
  <si>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</si>
  <si>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</si>
  <si>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</si>
  <si>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</si>
  <si>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</si>
  <si>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</si>
  <si>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</si>
  <si>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</si>
  <si>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</si>
  <si>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</si>
  <si>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</si>
  <si>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</si>
  <si>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</si>
  <si>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</si>
  <si>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</si>
  <si>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</si>
  <si>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</si>
  <si>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</si>
  <si>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</si>
  <si>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</si>
  <si>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</si>
  <si>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</si>
  <si>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</si>
  <si>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</si>
  <si>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</si>
  <si>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</si>
  <si>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</si>
  <si>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</si>
  <si>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</si>
  <si>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</si>
  <si>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</si>
  <si>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</si>
  <si>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</si>
  <si>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</si>
  <si>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</si>
  <si>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</si>
  <si>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</si>
  <si>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</si>
  <si>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</si>
  <si>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</si>
  <si>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</si>
  <si>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</si>
  <si>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</si>
  <si>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</si>
  <si>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</si>
  <si>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</si>
  <si>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</si>
  <si>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</si>
  <si>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</si>
  <si>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</si>
  <si>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</si>
  <si>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</si>
  <si>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</si>
  <si>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</si>
  <si>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</si>
  <si>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</si>
  <si>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</si>
  <si>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</si>
  <si>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</si>
  <si>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</si>
  <si>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</si>
  <si>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</si>
  <si>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</si>
  <si>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</si>
  <si>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</si>
  <si>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</si>
  <si>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</si>
  <si>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</si>
  <si>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</si>
  <si>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</si>
  <si>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</si>
  <si>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</si>
  <si>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</si>
  <si>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</si>
  <si>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</si>
  <si>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</si>
  <si>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</si>
  <si>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</si>
  <si>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</si>
  <si>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</si>
  <si>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</si>
  <si>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</si>
  <si>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</si>
  <si>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</si>
  <si>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</si>
  <si>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</si>
  <si>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</si>
  <si>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</si>
  <si>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</si>
  <si>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</si>
  <si>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</si>
  <si>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</si>
  <si>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</si>
  <si>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</si>
  <si>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</si>
  <si>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</si>
  <si>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</si>
  <si>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</si>
  <si>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</si>
  <si>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</si>
  <si>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</si>
  <si>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</si>
  <si>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</si>
  <si>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</si>
  <si>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</si>
  <si>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</si>
  <si>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</si>
  <si>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</si>
  <si>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</si>
  <si>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</si>
  <si>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</si>
  <si>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</si>
  <si>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</si>
  <si>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</si>
  <si>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</si>
  <si>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</si>
  <si>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</si>
  <si>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</si>
  <si>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</si>
  <si>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</si>
  <si>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</si>
  <si>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</si>
  <si>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</si>
  <si>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</si>
  <si>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</si>
  <si>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</si>
  <si>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</si>
  <si>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</si>
  <si>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</si>
  <si>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</si>
  <si>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</si>
  <si>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</si>
  <si>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</si>
  <si>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</si>
  <si>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</si>
  <si>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</si>
  <si>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</si>
  <si>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</si>
  <si>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</si>
  <si>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</si>
  <si>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</si>
  <si>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</si>
  <si>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</si>
  <si>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</si>
  <si>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</si>
  <si>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</si>
  <si>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</si>
  <si>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</si>
  <si>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</si>
  <si>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</si>
  <si>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</si>
  <si>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</si>
  <si>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</si>
  <si>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</si>
  <si>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</si>
  <si>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</si>
  <si>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</si>
  <si>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</si>
  <si>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</si>
  <si>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</si>
  <si>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</si>
  <si>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</si>
  <si>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</si>
  <si>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</si>
  <si>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</si>
  <si>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</si>
  <si>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</si>
  <si>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</si>
  <si>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</si>
  <si>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</si>
  <si>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</si>
  <si>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</si>
  <si>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</si>
  <si>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</si>
  <si>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</si>
  <si>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</si>
  <si>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</si>
  <si>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</si>
  <si>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</si>
  <si>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</si>
  <si>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</si>
  <si>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</si>
  <si>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</si>
  <si>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</si>
  <si>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</si>
  <si>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</si>
  <si>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</si>
  <si>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</si>
  <si>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</si>
  <si>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</si>
  <si>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</si>
  <si>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</si>
  <si>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</si>
  <si>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</si>
  <si>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</si>
  <si>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</si>
  <si>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</si>
  <si>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</si>
  <si>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</si>
  <si>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</si>
  <si>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</si>
  <si>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</si>
  <si>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</si>
  <si>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</si>
  <si>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</si>
  <si>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</si>
  <si>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</si>
  <si>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</si>
  <si>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</si>
  <si>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</si>
  <si>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</si>
  <si>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</si>
  <si>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</si>
  <si>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</si>
  <si>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</si>
  <si>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</si>
  <si>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</si>
  <si>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</si>
  <si>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</si>
  <si>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</si>
  <si>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</si>
  <si>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</si>
  <si>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</si>
  <si>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</si>
  <si>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</si>
  <si>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</si>
  <si>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</si>
  <si>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</si>
  <si>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</si>
  <si>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</si>
  <si>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</si>
  <si>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</si>
  <si>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</si>
  <si>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</si>
  <si>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</si>
  <si>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</si>
  <si>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</si>
  <si>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</si>
  <si>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</si>
  <si>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</si>
  <si>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</si>
  <si>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</si>
  <si>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</si>
  <si>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</si>
  <si>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</si>
  <si>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</si>
  <si>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</si>
  <si>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</si>
  <si>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</si>
  <si>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</si>
  <si>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</si>
  <si>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</si>
  <si>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</si>
  <si>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</si>
  <si>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</si>
  <si>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</si>
  <si>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</si>
  <si>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</si>
  <si>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</si>
  <si>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</si>
  <si>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</si>
  <si>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</si>
  <si>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</si>
  <si>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</si>
  <si>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</si>
  <si>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</si>
  <si>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</si>
  <si>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</si>
  <si>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</si>
  <si>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</si>
  <si>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</si>
  <si>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</si>
  <si>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</si>
  <si>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</si>
  <si>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</si>
  <si>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</si>
  <si>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</si>
  <si>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</si>
  <si>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</si>
  <si>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</si>
  <si>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</si>
  <si>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</si>
  <si>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</si>
  <si>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</si>
  <si>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</si>
  <si>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</si>
  <si>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</si>
  <si>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</si>
  <si>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</si>
  <si>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</si>
  <si>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</si>
  <si>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</si>
  <si>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</si>
  <si>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</si>
  <si>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</si>
  <si>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</si>
  <si>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</si>
  <si>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</si>
  <si>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</si>
  <si>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</si>
  <si>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</si>
  <si>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</si>
  <si>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</si>
  <si>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</si>
  <si>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</si>
  <si>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</si>
  <si>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</si>
  <si>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</si>
  <si>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</si>
  <si>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</si>
  <si>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</si>
  <si>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</si>
  <si>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</si>
  <si>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</si>
  <si>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</si>
  <si>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</si>
  <si>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</si>
  <si>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</si>
  <si>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</si>
  <si>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</si>
  <si>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</si>
  <si>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</si>
  <si>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</si>
  <si>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</si>
  <si>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</si>
  <si>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</si>
  <si>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</si>
  <si>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</si>
  <si>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</si>
  <si>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</si>
  <si>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</si>
  <si>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</si>
  <si>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</si>
  <si>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</si>
  <si>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</si>
  <si>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</si>
  <si>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</si>
  <si>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</si>
  <si>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</si>
  <si>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</si>
  <si>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</si>
  <si>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</si>
  <si>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</si>
  <si>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</si>
  <si>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</si>
  <si>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</si>
  <si>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</si>
  <si>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</si>
  <si>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</si>
  <si>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</si>
  <si>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</si>
  <si>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</si>
  <si>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</si>
  <si>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</si>
  <si>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</si>
  <si>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</si>
  <si>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</si>
  <si>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</si>
  <si>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</si>
  <si>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</si>
  <si>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</si>
  <si>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</si>
  <si>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</si>
  <si>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</si>
  <si>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</si>
  <si>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</si>
  <si>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</si>
  <si>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</si>
  <si>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</si>
  <si>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</si>
  <si>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</si>
  <si>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</si>
  <si>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</si>
  <si>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</si>
  <si>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</si>
  <si>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</si>
  <si>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</si>
  <si>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</si>
  <si>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</si>
  <si>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</si>
  <si>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</si>
  <si>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</si>
  <si>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</si>
  <si>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</si>
  <si>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</si>
  <si>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</si>
  <si>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</si>
  <si>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</si>
  <si>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</si>
  <si>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</si>
  <si>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</si>
  <si>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</si>
  <si>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</si>
  <si>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</si>
  <si>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</si>
  <si>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</si>
  <si>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</si>
  <si>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</si>
  <si>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</si>
  <si>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</si>
  <si>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</si>
  <si>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</si>
  <si>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</si>
  <si>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</si>
  <si>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</si>
  <si>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</si>
  <si>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</si>
  <si>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</si>
  <si>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</si>
  <si>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</si>
  <si>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</si>
  <si>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</si>
  <si>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</si>
  <si>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</si>
  <si>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</si>
  <si>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</si>
  <si>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</si>
  <si>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</si>
  <si>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</si>
  <si>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</si>
  <si>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</si>
  <si>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</si>
  <si>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</si>
  <si>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</si>
  <si>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</si>
  <si>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</si>
  <si>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</si>
  <si>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</si>
  <si>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</si>
  <si>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</si>
  <si>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</si>
  <si>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</si>
  <si>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</si>
  <si>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</si>
  <si>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</si>
  <si>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</si>
  <si>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</si>
  <si>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</si>
  <si>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</si>
  <si>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</si>
  <si>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</si>
  <si>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</si>
  <si>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</si>
  <si>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</si>
  <si>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</si>
  <si>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</si>
  <si>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</si>
  <si>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</si>
  <si>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</si>
  <si>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</si>
  <si>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</si>
  <si>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</si>
  <si>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</si>
  <si>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</si>
  <si>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</si>
  <si>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</si>
  <si>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</si>
  <si>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</si>
  <si>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</si>
  <si>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</si>
  <si>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</si>
  <si>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</si>
  <si>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</si>
  <si>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</si>
  <si>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</si>
  <si>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</si>
  <si>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</si>
  <si>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</si>
  <si>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</si>
  <si>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</si>
  <si>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</si>
  <si>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</si>
  <si>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</si>
  <si>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</si>
  <si>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</si>
  <si>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</si>
  <si>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</si>
  <si>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</si>
  <si>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</si>
  <si>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</si>
  <si>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</si>
  <si>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</si>
  <si>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</si>
  <si>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</si>
  <si>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</si>
  <si>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</si>
  <si>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</si>
  <si>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</si>
  <si>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</si>
  <si>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</si>
  <si>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</si>
  <si>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</si>
  <si>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</si>
  <si>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</si>
  <si>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</si>
  <si>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</si>
  <si>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</si>
  <si>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</si>
  <si>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</si>
  <si>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</si>
  <si>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</si>
  <si>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</si>
  <si>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</si>
  <si>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</si>
  <si>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</si>
  <si>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</si>
  <si>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</si>
  <si>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</si>
  <si>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</si>
  <si>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</si>
  <si>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</si>
  <si>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</si>
  <si>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</si>
  <si>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</si>
  <si>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</si>
  <si>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</si>
  <si>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</si>
  <si>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</si>
  <si>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</si>
  <si>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</si>
  <si>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</si>
  <si>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</si>
  <si>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</si>
  <si>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</si>
  <si>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</si>
  <si>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</si>
  <si>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</si>
  <si>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</si>
  <si>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</si>
  <si>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</si>
  <si>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</si>
  <si>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</si>
  <si>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</si>
  <si>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</si>
  <si>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</si>
  <si>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</si>
  <si>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</si>
  <si>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</si>
  <si>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</si>
  <si>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</si>
  <si>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</si>
  <si>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</si>
  <si>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</si>
  <si>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</si>
  <si>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</si>
  <si>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</si>
  <si>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</si>
  <si>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</si>
  <si>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</si>
  <si>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</si>
  <si>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</si>
  <si>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</si>
  <si>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</si>
  <si>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</si>
  <si>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</si>
  <si>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</si>
  <si>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</si>
  <si>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</si>
  <si>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</si>
  <si>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</si>
  <si>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</si>
  <si>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</si>
  <si>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</si>
  <si>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</si>
  <si>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</si>
  <si>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</si>
  <si>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</si>
  <si>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</si>
  <si>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</si>
  <si>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</si>
  <si>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</si>
  <si>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</si>
  <si>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</si>
  <si>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</si>
  <si>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</si>
  <si>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</si>
  <si>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</si>
  <si>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</si>
  <si>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</si>
  <si>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</si>
  <si>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</si>
  <si>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</si>
  <si>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</si>
  <si>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</si>
  <si>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</si>
  <si>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</si>
  <si>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</si>
  <si>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</si>
  <si>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</si>
  <si>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</si>
  <si>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</si>
  <si>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</si>
  <si>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</si>
  <si>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</si>
  <si>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</si>
  <si>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</si>
  <si>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</si>
  <si>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</si>
  <si>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</si>
  <si>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</si>
  <si>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</si>
  <si>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</si>
  <si>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</si>
  <si>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</si>
  <si>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</si>
  <si>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</si>
  <si>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</si>
  <si>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</si>
  <si>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</si>
  <si>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</si>
  <si>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</si>
  <si>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</si>
  <si>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</si>
  <si>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</si>
  <si>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</si>
  <si>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</si>
  <si>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</si>
  <si>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</si>
  <si>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</si>
  <si>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</si>
  <si>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</si>
  <si>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</si>
  <si>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</si>
  <si>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</si>
  <si>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</si>
  <si>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</si>
  <si>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</si>
  <si>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</si>
  <si>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</si>
  <si>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</si>
  <si>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</si>
  <si>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</si>
  <si>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</si>
  <si>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</si>
  <si>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</si>
  <si>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</si>
  <si>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</si>
  <si>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</si>
  <si>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</si>
  <si>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</si>
  <si>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</si>
  <si>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</si>
  <si>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</si>
  <si>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</si>
  <si>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</si>
  <si>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</si>
  <si>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</si>
  <si>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</si>
  <si>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</si>
  <si>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</si>
  <si>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</si>
  <si>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</si>
  <si>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</si>
  <si>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</si>
  <si>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</si>
  <si>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</si>
  <si>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</si>
  <si>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</si>
  <si>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</si>
  <si>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</si>
  <si>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</si>
  <si>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</si>
  <si>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</si>
  <si>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</si>
  <si>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</si>
  <si>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</si>
  <si>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</si>
  <si>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</si>
  <si>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</si>
  <si>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</si>
  <si>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</si>
  <si>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</si>
  <si>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</si>
  <si>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</si>
  <si>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</si>
  <si>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</si>
  <si>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</si>
  <si>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</si>
  <si>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</si>
  <si>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</si>
  <si>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</si>
  <si>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</si>
  <si>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</si>
  <si>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</si>
  <si>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</si>
  <si>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</si>
  <si>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</si>
  <si>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</si>
  <si>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</si>
  <si>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</si>
  <si>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</si>
  <si>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</si>
  <si>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</si>
  <si>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</si>
  <si>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</si>
  <si>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</si>
  <si>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</si>
  <si>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</si>
  <si>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</si>
  <si>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</si>
  <si>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</si>
  <si>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</si>
  <si>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</si>
  <si>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</si>
  <si>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</si>
  <si>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</si>
  <si>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</si>
  <si>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</si>
  <si>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</si>
  <si>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</si>
  <si>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</si>
  <si>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</si>
  <si>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</si>
  <si>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</si>
  <si>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</si>
  <si>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</si>
  <si>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</si>
  <si>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</si>
  <si>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</si>
  <si>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</si>
  <si>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</si>
  <si>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</si>
  <si>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</si>
  <si>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</si>
  <si>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</si>
  <si>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</si>
  <si>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</si>
  <si>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</si>
  <si>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</si>
  <si>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</si>
  <si>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</si>
  <si>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</si>
  <si>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</si>
  <si>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</si>
  <si>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</si>
  <si>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</si>
  <si>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</si>
  <si>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</si>
  <si>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</si>
  <si>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</si>
  <si>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</si>
  <si>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</si>
  <si>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</si>
  <si>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</si>
  <si>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</si>
  <si>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</si>
  <si>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</si>
  <si>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</si>
  <si>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</si>
  <si>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</si>
  <si>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</si>
  <si>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</si>
  <si>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</si>
  <si>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</si>
  <si>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</si>
  <si>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</si>
  <si>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</si>
  <si>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</si>
  <si>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</si>
  <si>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</si>
  <si>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</si>
  <si>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</si>
  <si>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</si>
  <si>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</si>
  <si>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</si>
  <si>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</si>
  <si>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</si>
  <si>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</si>
  <si>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</si>
  <si>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</si>
  <si>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</si>
  <si>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</si>
  <si>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</si>
  <si>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</si>
  <si>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</si>
  <si>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</si>
  <si>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</si>
  <si>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</si>
  <si>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</si>
  <si>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</si>
  <si>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</si>
  <si>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</si>
  <si>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</si>
  <si>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</si>
  <si>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</si>
  <si>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</si>
  <si>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</si>
  <si>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</si>
  <si>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</si>
  <si>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</si>
  <si>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</si>
  <si>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</si>
  <si>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</si>
  <si>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</si>
  <si>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</si>
  <si>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</si>
  <si>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</si>
  <si>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</si>
  <si>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</si>
  <si>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</si>
  <si>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</si>
  <si>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</si>
  <si>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</si>
  <si>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</si>
  <si>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</si>
  <si>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</si>
  <si>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</si>
  <si>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</si>
  <si>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</si>
  <si>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</si>
  <si>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</si>
  <si>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</si>
  <si>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</si>
  <si>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</si>
  <si>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</si>
  <si>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</si>
  <si>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</si>
  <si>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</si>
  <si>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</si>
  <si>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</si>
  <si>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</si>
  <si>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</si>
  <si>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</si>
  <si>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</si>
  <si>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</si>
  <si>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</si>
  <si>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</si>
  <si>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</si>
  <si>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</si>
  <si>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</si>
  <si>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</si>
  <si>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</si>
  <si>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</si>
  <si>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</si>
  <si>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</si>
  <si>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</si>
  <si>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</si>
  <si>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</si>
  <si>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</si>
  <si>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</si>
  <si>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</si>
  <si>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</si>
  <si>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</si>
  <si>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</si>
  <si>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</si>
  <si>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</si>
  <si>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</si>
  <si>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</si>
  <si>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</si>
  <si>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</si>
  <si>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</si>
  <si>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</si>
  <si>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</si>
  <si>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</si>
  <si>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</si>
  <si>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</si>
  <si>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</si>
  <si>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</si>
  <si>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</si>
  <si>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</si>
  <si>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</si>
  <si>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</si>
  <si>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</si>
  <si>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</si>
  <si>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</si>
  <si>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</si>
  <si>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</si>
  <si>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</si>
  <si>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</si>
  <si>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</si>
  <si>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</si>
  <si>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</si>
  <si>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</si>
  <si>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</si>
  <si>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</si>
  <si>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</si>
  <si>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</si>
  <si>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</si>
  <si>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</si>
  <si>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</si>
  <si>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</si>
  <si>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</si>
  <si>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</si>
  <si>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</si>
  <si>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</si>
  <si>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</si>
  <si>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</si>
  <si>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</si>
  <si>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</si>
  <si>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</si>
  <si>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</si>
  <si>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</si>
  <si>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</si>
  <si>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</si>
  <si>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</si>
  <si>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</si>
  <si>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</si>
  <si>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</si>
  <si>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</si>
  <si>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</si>
  <si>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</si>
  <si>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</si>
  <si>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</si>
  <si>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</si>
  <si>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</si>
  <si>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</si>
  <si>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</si>
  <si>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</si>
  <si>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</si>
  <si>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</si>
  <si>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</si>
  <si>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</si>
  <si>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</si>
  <si>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</si>
  <si>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</si>
  <si>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</si>
  <si>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</si>
  <si>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</si>
  <si>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</si>
  <si>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</si>
  <si>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</si>
  <si>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</si>
  <si>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</si>
  <si>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</si>
  <si>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</si>
  <si>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</si>
  <si>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</si>
  <si>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</si>
  <si>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</si>
  <si>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</si>
  <si>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</si>
  <si>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</si>
  <si>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</si>
  <si>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</si>
  <si>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</si>
  <si>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</si>
  <si>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</si>
  <si>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</si>
  <si>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</si>
  <si>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</si>
  <si>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</si>
  <si>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</si>
  <si>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</si>
  <si>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</si>
  <si>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</si>
  <si>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</si>
  <si>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</si>
  <si>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</si>
  <si>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</si>
  <si>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</si>
  <si>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</si>
  <si>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</si>
  <si>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</si>
  <si>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</si>
  <si>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</si>
  <si>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</si>
  <si>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</si>
  <si>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</si>
  <si>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</si>
  <si>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</si>
  <si>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</si>
  <si>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</si>
  <si>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</si>
  <si>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</si>
  <si>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</si>
  <si>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</si>
  <si>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</si>
  <si>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</si>
  <si>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</si>
  <si>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</si>
  <si>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</si>
  <si>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</si>
  <si>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</si>
  <si>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</si>
  <si>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</si>
  <si>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</si>
  <si>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</si>
  <si>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</si>
  <si>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</si>
  <si>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</si>
  <si>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</si>
  <si>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</si>
  <si>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</si>
  <si>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</si>
  <si>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</si>
  <si>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</si>
  <si>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</si>
  <si>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</si>
  <si>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</si>
  <si>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</si>
  <si>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</si>
  <si>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</si>
  <si>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</si>
  <si>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</si>
  <si>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</si>
  <si>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</si>
  <si>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</si>
  <si>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</si>
  <si>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</si>
  <si>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</si>
  <si>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</si>
  <si>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</si>
  <si>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</si>
  <si>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</si>
  <si>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</si>
  <si>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</si>
  <si>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</si>
  <si>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</si>
  <si>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</si>
  <si>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</si>
  <si>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</si>
  <si>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</si>
  <si>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</si>
  <si>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</si>
  <si>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</si>
  <si>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</si>
  <si>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</si>
  <si>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</si>
  <si>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</si>
  <si>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</si>
  <si>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</si>
  <si>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</si>
  <si>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</si>
  <si>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</si>
  <si>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</si>
  <si>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</si>
  <si>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</si>
  <si>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</si>
  <si>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</si>
  <si>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</si>
  <si>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</si>
  <si>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</si>
  <si>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</si>
  <si>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</si>
  <si>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</si>
  <si>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</si>
  <si>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</si>
  <si>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</si>
  <si>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</si>
  <si>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</si>
  <si>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</si>
  <si>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</si>
  <si>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</si>
  <si>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</si>
  <si>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</si>
  <si>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</si>
  <si>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</si>
  <si>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</si>
  <si>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</si>
  <si>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</si>
  <si>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</si>
  <si>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</si>
  <si>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</si>
  <si>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</si>
  <si>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</si>
  <si>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</si>
  <si>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</si>
  <si>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</si>
  <si>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</si>
  <si>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</si>
  <si>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</si>
  <si>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</si>
  <si>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</si>
  <si>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</si>
  <si>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</si>
  <si>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</si>
  <si>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</si>
  <si>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</si>
  <si>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</si>
  <si>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</si>
  <si>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</si>
  <si>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</si>
  <si>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</si>
  <si>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</si>
  <si>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</si>
  <si>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</si>
  <si>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</si>
  <si>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</si>
  <si>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</si>
  <si>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</si>
  <si>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</si>
  <si>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</si>
  <si>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</si>
  <si>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</si>
  <si>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</si>
  <si>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</si>
  <si>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</si>
  <si>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</si>
  <si>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</si>
  <si>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</si>
  <si>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</si>
  <si>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</si>
  <si>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</si>
  <si>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</si>
  <si>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</si>
  <si>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</si>
  <si>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</si>
  <si>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</si>
  <si>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</si>
  <si>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</si>
  <si>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</si>
  <si>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</si>
  <si>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</si>
  <si>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</si>
  <si>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</si>
  <si>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</si>
  <si>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</si>
  <si>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</si>
  <si>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</si>
  <si>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</si>
  <si>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</si>
  <si>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</si>
  <si>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</si>
  <si>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</si>
  <si>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</si>
  <si>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</si>
  <si>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</si>
  <si>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</si>
  <si>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</si>
  <si>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</si>
  <si>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</si>
  <si>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</si>
  <si>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</si>
  <si>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</si>
  <si>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</si>
  <si>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</si>
  <si>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</si>
  <si>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</si>
  <si>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</si>
  <si>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</si>
  <si>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</si>
  <si>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</si>
  <si>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</si>
  <si>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</si>
  <si>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</si>
  <si>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</si>
  <si>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</si>
  <si>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</si>
  <si>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</si>
  <si>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</si>
  <si>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</si>
  <si>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</si>
  <si>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</si>
  <si>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</si>
  <si>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</si>
  <si>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</si>
  <si>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</si>
  <si>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</si>
  <si>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</si>
  <si>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</si>
  <si>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</si>
  <si>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</si>
  <si>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</si>
  <si>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</si>
  <si>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</si>
  <si>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</si>
  <si>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</si>
  <si>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</si>
  <si>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</si>
  <si>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</si>
  <si>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</si>
  <si>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</si>
  <si>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</si>
  <si>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</si>
  <si>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</si>
  <si>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</si>
  <si>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</si>
  <si>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</si>
  <si>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</si>
  <si>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</si>
  <si>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</si>
  <si>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</si>
  <si>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</si>
  <si>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</si>
  <si>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</si>
  <si>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</si>
  <si>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</si>
  <si>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</si>
  <si>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</si>
  <si>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</si>
  <si>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</si>
  <si>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</si>
  <si>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</si>
  <si>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</si>
  <si>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</si>
  <si>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</si>
  <si>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</si>
  <si>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</si>
  <si>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</si>
  <si>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</si>
  <si>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</si>
  <si>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</si>
  <si>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</si>
  <si>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</si>
  <si>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</si>
  <si>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</si>
  <si>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</si>
  <si>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</si>
  <si>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</si>
  <si>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</si>
  <si>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</si>
  <si>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</si>
  <si>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</si>
  <si>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</si>
  <si>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</si>
  <si>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</si>
  <si>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</si>
  <si>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</si>
  <si>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</si>
  <si>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</si>
  <si>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</si>
  <si>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</si>
  <si>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</si>
  <si>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</si>
  <si>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</si>
  <si>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</si>
  <si>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</si>
  <si>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</si>
  <si>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</si>
  <si>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</si>
  <si>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</si>
  <si>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</si>
  <si>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</si>
  <si>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</si>
  <si>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</si>
  <si>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</si>
  <si>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</si>
  <si>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</si>
  <si>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</si>
  <si>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</si>
  <si>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</si>
  <si>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</si>
  <si>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</si>
  <si>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</si>
  <si>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</si>
  <si>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</si>
  <si>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</si>
  <si>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</si>
  <si>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</si>
  <si>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</si>
  <si>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</si>
  <si>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</si>
  <si>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</si>
  <si>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</si>
  <si>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</si>
  <si>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</si>
  <si>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</si>
  <si>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</si>
  <si>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</si>
  <si>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</si>
  <si>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</si>
  <si>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</si>
  <si>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</si>
  <si>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</si>
  <si>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</si>
  <si>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</si>
  <si>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</si>
  <si>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</si>
  <si>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</si>
  <si>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</si>
  <si>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</si>
  <si>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</si>
  <si>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</si>
  <si>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</si>
  <si>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</si>
  <si>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</si>
  <si>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</si>
  <si>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</si>
  <si>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</si>
  <si>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</si>
  <si>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</si>
  <si>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</si>
  <si>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</si>
  <si>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</si>
  <si>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</si>
  <si>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</si>
  <si>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</si>
  <si>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</si>
  <si>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</si>
  <si>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</si>
  <si>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</si>
  <si>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</si>
  <si>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</si>
  <si>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</si>
  <si>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</si>
  <si>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</si>
  <si>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</si>
  <si>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</si>
  <si>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</si>
  <si>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</si>
  <si>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</si>
  <si>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</si>
  <si>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</si>
  <si>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</si>
  <si>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</si>
  <si>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</si>
  <si>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</si>
  <si>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</si>
  <si>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</si>
  <si>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</si>
  <si>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</si>
  <si>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</si>
  <si>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</si>
  <si>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</si>
  <si>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</si>
  <si>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</si>
  <si>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</si>
  <si>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</si>
  <si>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</si>
  <si>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</si>
  <si>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</si>
  <si>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</si>
  <si>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</si>
  <si>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</si>
  <si>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</si>
  <si>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</si>
  <si>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</si>
  <si>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</si>
  <si>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</si>
  <si>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</si>
  <si>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</si>
  <si>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</si>
  <si>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</si>
  <si>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</si>
  <si>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</si>
  <si>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</si>
  <si>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</si>
  <si>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</si>
  <si>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</si>
  <si>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</si>
  <si>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</si>
  <si>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</si>
  <si>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</si>
  <si>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</si>
  <si>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</si>
  <si>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</si>
  <si>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</si>
  <si>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</si>
  <si>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</si>
  <si>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</si>
  <si>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</si>
  <si>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</si>
  <si>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</si>
  <si>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</si>
  <si>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</si>
  <si>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</si>
  <si>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</si>
  <si>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</si>
  <si>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</si>
  <si>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</si>
  <si>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</si>
  <si>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</si>
  <si>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</si>
  <si>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</si>
  <si>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</si>
  <si>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</si>
  <si>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</si>
  <si>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</si>
  <si>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</si>
  <si>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</si>
  <si>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</si>
  <si>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</si>
  <si>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</si>
  <si>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</si>
  <si>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</si>
  <si>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</si>
  <si>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</si>
  <si>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</si>
  <si>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</si>
  <si>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</si>
  <si>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</si>
  <si>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</si>
  <si>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</si>
  <si>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</si>
  <si>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</si>
  <si>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</si>
  <si>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</si>
  <si>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</si>
  <si>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</si>
  <si>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</si>
  <si>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</si>
  <si>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</si>
  <si>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</si>
  <si>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</si>
  <si>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</si>
  <si>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</si>
  <si>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</si>
  <si>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</si>
  <si>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</si>
  <si>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</si>
  <si>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</si>
  <si>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</si>
  <si>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</si>
  <si>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</si>
  <si>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</si>
  <si>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</si>
  <si>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</si>
  <si>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</si>
  <si>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</si>
  <si>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</si>
  <si>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</si>
  <si>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</si>
  <si>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</si>
  <si>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</si>
  <si>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</si>
  <si>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</si>
  <si>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</si>
  <si>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</si>
  <si>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</si>
  <si>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</si>
  <si>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</si>
  <si>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</si>
  <si>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</si>
  <si>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</si>
  <si>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</si>
  <si>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</si>
  <si>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</si>
  <si>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</si>
  <si>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</si>
  <si>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</si>
  <si>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</si>
  <si>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</si>
  <si>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</si>
  <si>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</si>
  <si>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</si>
  <si>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</si>
  <si>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</si>
  <si>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</si>
  <si>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</si>
  <si>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</si>
  <si>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</si>
  <si>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</si>
  <si>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</si>
  <si>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</si>
  <si>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</si>
  <si>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</si>
  <si>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</si>
  <si>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</si>
  <si>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</si>
  <si>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</si>
  <si>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</si>
  <si>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</si>
  <si>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</si>
  <si>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</si>
  <si>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</si>
  <si>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</si>
  <si>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</si>
  <si>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</si>
  <si>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</si>
  <si>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</si>
  <si>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</si>
  <si>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</si>
  <si>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</si>
  <si>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</si>
  <si>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</si>
  <si>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</si>
  <si>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</si>
  <si>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</si>
  <si>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</si>
  <si>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</si>
  <si>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</si>
  <si>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</si>
  <si>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</si>
  <si>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</si>
  <si>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</si>
  <si>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</si>
  <si>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</si>
  <si>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</si>
  <si>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</si>
  <si>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</si>
  <si>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</si>
  <si>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</si>
  <si>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</si>
  <si>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</si>
  <si>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</si>
  <si>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</si>
  <si>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</si>
  <si>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</si>
  <si>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</si>
  <si>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</si>
  <si>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</si>
  <si>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</si>
  <si>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</si>
  <si>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</si>
  <si>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</si>
  <si>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</si>
  <si>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</si>
  <si>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</si>
  <si>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</si>
  <si>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</si>
  <si>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</si>
  <si>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</si>
  <si>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</si>
  <si>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</si>
  <si>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</si>
  <si>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</si>
  <si>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</si>
  <si>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</si>
  <si>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</si>
  <si>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</si>
  <si>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</si>
  <si>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</si>
  <si>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</si>
  <si>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</si>
  <si>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</si>
  <si>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</si>
  <si>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</si>
  <si>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</si>
  <si>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</si>
  <si>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</si>
  <si>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</si>
  <si>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</si>
  <si>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</si>
  <si>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</si>
  <si>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</si>
  <si>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</si>
  <si>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</si>
  <si>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</si>
  <si>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</si>
  <si>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</si>
  <si>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</si>
  <si>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</si>
  <si>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</si>
  <si>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</si>
  <si>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</si>
  <si>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</si>
  <si>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</si>
  <si>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</si>
  <si>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</si>
  <si>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</si>
  <si>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</si>
  <si>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</si>
  <si>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</si>
  <si>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</si>
  <si>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</si>
  <si>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</si>
  <si>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</si>
  <si>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</si>
  <si>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</si>
  <si>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</si>
  <si>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</si>
  <si>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</si>
  <si>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</si>
  <si>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</si>
  <si>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</si>
  <si>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</si>
  <si>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</si>
  <si>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</si>
  <si>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</si>
  <si>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</si>
  <si>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</si>
  <si>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</si>
  <si>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</si>
  <si>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</si>
  <si>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</si>
  <si>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</si>
  <si>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</si>
  <si>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</si>
  <si>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</si>
  <si>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</si>
  <si>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</si>
  <si>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</si>
  <si>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</si>
  <si>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</si>
  <si>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</si>
  <si>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</si>
  <si>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</si>
  <si>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</si>
  <si>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</si>
  <si>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</si>
  <si>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</si>
  <si>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</si>
  <si>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</si>
  <si>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</si>
  <si>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</si>
  <si>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</si>
  <si>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</si>
  <si>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</si>
  <si>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</si>
  <si>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</si>
  <si>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</si>
  <si>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</si>
  <si>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</si>
  <si>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</si>
  <si>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</si>
  <si>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</si>
  <si>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</si>
  <si>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</si>
  <si>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</si>
  <si>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</si>
  <si>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</si>
  <si>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</si>
  <si>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</si>
  <si>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</si>
  <si>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</si>
  <si>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</si>
  <si>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</si>
  <si>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</si>
  <si>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</si>
  <si>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</si>
  <si>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</si>
  <si>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</si>
  <si>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</si>
  <si>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</si>
  <si>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</si>
  <si>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</si>
  <si>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</si>
  <si>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</si>
  <si>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</si>
  <si>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</si>
  <si>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</si>
  <si>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</si>
  <si>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</si>
  <si>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</si>
  <si>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</si>
  <si>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</si>
  <si>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</si>
  <si>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</si>
  <si>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</si>
  <si>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</si>
  <si>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</si>
  <si>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</si>
  <si>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</si>
  <si>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</si>
  <si>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</si>
  <si>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</si>
  <si>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</si>
  <si>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</si>
  <si>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</si>
  <si>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</si>
  <si>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</si>
  <si>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</si>
  <si>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</si>
  <si>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</si>
  <si>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</si>
  <si>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</si>
  <si>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</si>
  <si>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</si>
  <si>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</si>
  <si>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</si>
  <si>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</si>
  <si>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</si>
  <si>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</si>
  <si>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</si>
  <si>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</si>
  <si>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</si>
  <si>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</si>
  <si>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</si>
  <si>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</si>
  <si>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</si>
  <si>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</si>
  <si>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</si>
  <si>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</si>
  <si>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</si>
  <si>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</si>
  <si>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</si>
  <si>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</si>
  <si>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</si>
  <si>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</si>
  <si>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</si>
  <si>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</si>
  <si>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</si>
  <si>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</si>
  <si>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</si>
  <si>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</si>
  <si>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</si>
  <si>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</si>
  <si>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</si>
  <si>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</si>
  <si>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</si>
  <si>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</si>
  <si>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</si>
  <si>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</si>
  <si>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</si>
  <si>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</si>
  <si>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</si>
  <si>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</si>
  <si>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</si>
  <si>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</si>
  <si>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</si>
  <si>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</si>
  <si>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</si>
  <si>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</si>
  <si>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</si>
  <si>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</si>
  <si>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</si>
  <si>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</si>
  <si>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</si>
  <si>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</si>
  <si>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</si>
  <si>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</si>
  <si>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</si>
  <si>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</si>
  <si>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</si>
  <si>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</si>
  <si>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</si>
  <si>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</si>
  <si>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</si>
  <si>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</si>
  <si>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</si>
  <si>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</si>
  <si>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</si>
  <si>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</si>
  <si>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</si>
  <si>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</si>
  <si>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</si>
  <si>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</si>
  <si>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</si>
  <si>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</si>
  <si>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</si>
  <si>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</si>
  <si>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</si>
  <si>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</si>
  <si>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</si>
  <si>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</si>
  <si>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</si>
  <si>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</si>
  <si>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</si>
  <si>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</si>
  <si>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</si>
  <si>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</si>
  <si>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</si>
  <si>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</si>
  <si>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</si>
  <si>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</si>
  <si>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</si>
  <si>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</si>
  <si>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</si>
  <si>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</si>
  <si>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</si>
  <si>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</si>
  <si>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</si>
  <si>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</si>
  <si>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</si>
  <si>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</si>
  <si>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</si>
  <si>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</si>
  <si>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</si>
  <si>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</si>
  <si>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</si>
  <si>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</si>
  <si>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</si>
  <si>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</si>
  <si>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</si>
  <si>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</si>
  <si>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</si>
  <si>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</si>
  <si>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</si>
  <si>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</si>
  <si>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</si>
  <si>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</si>
  <si>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</si>
  <si>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</si>
  <si>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</si>
  <si>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</si>
  <si>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</si>
  <si>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</si>
  <si>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</si>
  <si>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</si>
  <si>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</si>
  <si>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</si>
  <si>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</si>
  <si>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</si>
  <si>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</si>
  <si>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</si>
  <si>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</si>
  <si>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</si>
  <si>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</si>
  <si>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</si>
  <si>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</si>
  <si>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</si>
  <si>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</si>
  <si>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</si>
  <si>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</si>
  <si>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</si>
  <si>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</si>
  <si>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</si>
  <si>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</si>
  <si>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</si>
  <si>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</si>
  <si>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</si>
  <si>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</si>
  <si>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</si>
  <si>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</si>
  <si>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</si>
  <si>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</si>
  <si>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</si>
  <si>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</si>
  <si>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</si>
  <si>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</si>
  <si>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</si>
  <si>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</si>
  <si>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</si>
  <si>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</si>
  <si>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</si>
  <si>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</si>
  <si>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</si>
  <si>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</si>
  <si>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</si>
  <si>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</si>
  <si>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</si>
  <si>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</si>
  <si>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</si>
  <si>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</si>
  <si>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</si>
  <si>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</si>
  <si>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</si>
  <si>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</si>
  <si>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</si>
  <si>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</si>
  <si>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</si>
  <si>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</si>
  <si>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</si>
  <si>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</si>
  <si>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</si>
  <si>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</si>
  <si>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</si>
  <si>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</si>
  <si>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</si>
  <si>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</si>
  <si>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</si>
  <si>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</si>
  <si>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</si>
  <si>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</si>
  <si>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</si>
  <si>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</si>
  <si>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</si>
  <si>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</si>
  <si>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</si>
  <si>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</si>
  <si>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</si>
  <si>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</si>
  <si>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</si>
  <si>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</si>
  <si>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</si>
  <si>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</si>
  <si>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</si>
  <si>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</si>
  <si>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</si>
  <si>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</si>
  <si>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</si>
  <si>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</si>
  <si>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</si>
  <si>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</si>
  <si>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</si>
  <si>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</si>
  <si>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</si>
  <si>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</si>
  <si>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</si>
  <si>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</si>
  <si>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</si>
  <si>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</si>
  <si>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</si>
  <si>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</si>
  <si>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</si>
  <si>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</si>
  <si>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</si>
  <si>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</si>
  <si>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</si>
  <si>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</si>
  <si>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</si>
  <si>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</si>
  <si>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</si>
  <si>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</si>
  <si>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</si>
  <si>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</si>
  <si>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</si>
  <si>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</si>
  <si>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</si>
  <si>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</si>
  <si>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</si>
  <si>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</si>
  <si>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</si>
  <si>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</si>
  <si>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</si>
  <si>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</si>
  <si>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</si>
  <si>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</si>
  <si>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</si>
  <si>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</si>
  <si>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</si>
  <si>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</si>
  <si>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</si>
  <si>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</si>
  <si>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</si>
  <si>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</si>
  <si>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</si>
  <si>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</si>
  <si>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</si>
  <si>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</si>
  <si>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</si>
  <si>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</si>
  <si>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</si>
  <si>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</si>
  <si>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</si>
  <si>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</si>
  <si>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</si>
  <si>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</si>
  <si>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</si>
  <si>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</si>
  <si>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</si>
  <si>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</si>
  <si>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</si>
  <si>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</si>
  <si>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</si>
  <si>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</si>
  <si>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</si>
  <si>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</si>
  <si>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</si>
  <si>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</si>
  <si>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</si>
  <si>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</si>
  <si>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</si>
  <si>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</si>
  <si>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</si>
  <si>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</si>
  <si>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</si>
  <si>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</si>
  <si>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</si>
  <si>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</si>
  <si>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</si>
  <si>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</si>
  <si>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</si>
  <si>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</si>
  <si>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</si>
  <si>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</si>
  <si>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</si>
  <si>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</si>
  <si>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</si>
  <si>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</si>
  <si>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</si>
  <si>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</si>
  <si>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</si>
  <si>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</si>
  <si>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</si>
  <si>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</si>
  <si>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</si>
  <si>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</si>
  <si>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</si>
  <si>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</si>
  <si>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</si>
  <si>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</si>
  <si>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</si>
  <si>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</si>
  <si>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</si>
  <si>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</si>
  <si>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</si>
  <si>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</si>
  <si>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</si>
  <si>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</si>
  <si>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</si>
  <si>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</si>
  <si>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</si>
  <si>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</si>
  <si>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</si>
  <si>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</si>
  <si>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</si>
  <si>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</si>
  <si>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</si>
  <si>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</si>
  <si>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</si>
  <si>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</si>
  <si>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</si>
  <si>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</si>
  <si>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</si>
  <si>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</si>
  <si>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</si>
  <si>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</si>
  <si>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</si>
  <si>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</si>
  <si>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</si>
  <si>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</si>
  <si>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</si>
  <si>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</si>
  <si>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</si>
  <si>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</si>
  <si>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</si>
  <si>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</si>
  <si>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</si>
  <si>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</si>
  <si>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</si>
  <si>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</si>
  <si>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</si>
  <si>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</si>
  <si>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</si>
  <si>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</si>
  <si>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</si>
  <si>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</si>
  <si>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</si>
  <si>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</si>
  <si>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</si>
  <si>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</si>
  <si>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</si>
  <si>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</si>
  <si>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</si>
  <si>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</si>
  <si>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</si>
  <si>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</si>
  <si>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</si>
  <si>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</si>
  <si>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</si>
  <si>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</si>
  <si>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</si>
  <si>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</si>
  <si>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</si>
  <si>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</si>
  <si>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</si>
  <si>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</si>
  <si>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</si>
  <si>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</si>
  <si>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</si>
  <si>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</si>
  <si>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</si>
  <si>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</si>
  <si>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</si>
  <si>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</si>
  <si>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</si>
  <si>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</si>
  <si>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</si>
  <si>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</si>
  <si>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</si>
  <si>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</si>
  <si>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</si>
  <si>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</si>
  <si>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</si>
  <si>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</si>
  <si>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</si>
  <si>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</si>
  <si>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</si>
  <si>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</si>
  <si>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</si>
  <si>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</si>
  <si>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</si>
  <si>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</si>
  <si>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</si>
  <si>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</si>
  <si>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</si>
  <si>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</si>
  <si>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</si>
  <si>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</si>
  <si>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</si>
  <si>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</si>
  <si>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</si>
  <si>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</si>
  <si>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</si>
  <si>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</si>
  <si>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</si>
  <si>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</si>
  <si>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</si>
  <si>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</si>
  <si>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</si>
  <si>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</si>
  <si>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</si>
  <si>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</si>
  <si>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</si>
  <si>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</si>
  <si>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</si>
  <si>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</si>
  <si>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</si>
  <si>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</si>
  <si>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</si>
  <si>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</si>
  <si>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</si>
  <si>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</si>
  <si>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</si>
  <si>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</si>
  <si>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</si>
  <si>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</si>
  <si>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</si>
  <si>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</si>
  <si>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</si>
  <si>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</si>
  <si>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</si>
  <si>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</si>
  <si>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</si>
  <si>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</si>
  <si>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</si>
  <si>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</si>
  <si>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</si>
  <si>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</si>
  <si>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</si>
  <si>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</si>
  <si>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</si>
  <si>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</si>
  <si>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</si>
  <si>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</si>
  <si>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</si>
  <si>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</si>
  <si>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</si>
  <si>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</si>
  <si>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</si>
  <si>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</si>
  <si>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</si>
  <si>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</si>
  <si>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</si>
  <si>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</si>
  <si>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</si>
  <si>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</si>
  <si>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</si>
  <si>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</si>
  <si>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</si>
  <si>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</si>
  <si>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</si>
  <si>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</si>
  <si>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</si>
  <si>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</si>
  <si>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</si>
  <si>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</si>
  <si>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</si>
  <si>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</si>
  <si>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</si>
  <si>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</si>
  <si>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</si>
  <si>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</si>
  <si>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</si>
  <si>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</si>
  <si>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</si>
  <si>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</si>
  <si>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</si>
  <si>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</si>
  <si>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</si>
  <si>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</si>
  <si>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</si>
  <si>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</si>
  <si>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</si>
  <si>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</si>
  <si>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</si>
  <si>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</si>
  <si>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</si>
  <si>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</si>
  <si>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</si>
  <si>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</si>
  <si>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</si>
  <si>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</si>
  <si>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</si>
  <si>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</si>
  <si>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</si>
  <si>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</si>
  <si>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</si>
  <si>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</si>
  <si>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</si>
  <si>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</si>
  <si>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</si>
  <si>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</si>
  <si>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</si>
  <si>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</si>
  <si>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</si>
  <si>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</si>
  <si>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</si>
  <si>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</si>
  <si>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</si>
  <si>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</si>
  <si>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</si>
  <si>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</si>
  <si>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</si>
  <si>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</si>
  <si>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</si>
  <si>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</si>
  <si>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</si>
  <si>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</si>
  <si>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</si>
  <si>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</si>
  <si>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</si>
  <si>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</si>
  <si>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</si>
  <si>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</si>
  <si>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</si>
  <si>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</si>
  <si>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</si>
  <si>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</si>
  <si>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</si>
  <si>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</si>
  <si>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</si>
  <si>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</si>
  <si>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</si>
  <si>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</si>
  <si>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</si>
  <si>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</si>
  <si>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</si>
  <si>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</si>
  <si>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</si>
  <si>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</si>
  <si>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</si>
  <si>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</si>
  <si>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</si>
  <si>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</si>
  <si>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</si>
  <si>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</si>
  <si>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</si>
  <si>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</si>
  <si>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</si>
  <si>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</si>
  <si>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</si>
  <si>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</si>
  <si>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</si>
  <si>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</si>
  <si>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</si>
  <si>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</si>
  <si>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</si>
  <si>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</si>
  <si>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</si>
  <si>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</si>
  <si>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</si>
  <si>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</si>
  <si>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</si>
  <si>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</si>
  <si>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</si>
  <si>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</si>
  <si>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</si>
  <si>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</si>
  <si>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</si>
  <si>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</si>
  <si>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</si>
  <si>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</si>
  <si>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</si>
  <si>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</si>
  <si>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</si>
  <si>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</si>
  <si>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</si>
  <si>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</si>
  <si>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</si>
  <si>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</si>
  <si>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</si>
  <si>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</si>
  <si>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</si>
  <si>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</si>
  <si>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</si>
  <si>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</si>
  <si>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</si>
  <si>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</si>
  <si>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</si>
  <si>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</si>
  <si>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</si>
  <si>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</si>
  <si>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</si>
  <si>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</si>
  <si>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</si>
  <si>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</si>
  <si>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</si>
  <si>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</si>
  <si>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</si>
  <si>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</si>
  <si>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</si>
  <si>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</si>
  <si>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</si>
  <si>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</si>
  <si>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</si>
  <si>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</si>
  <si>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</si>
  <si>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</si>
  <si>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</si>
  <si>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</si>
  <si>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</si>
  <si>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</si>
  <si>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</si>
  <si>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</si>
  <si>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</si>
  <si>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</si>
  <si>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</si>
  <si>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</si>
  <si>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</si>
  <si>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</si>
  <si>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</si>
  <si>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</si>
  <si>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</si>
  <si>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</si>
  <si>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</si>
  <si>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</si>
  <si>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</si>
  <si>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</si>
  <si>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</si>
  <si>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</si>
  <si>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</si>
  <si>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</si>
  <si>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</si>
  <si>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</si>
  <si>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</si>
  <si>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</si>
  <si>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</si>
  <si>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</si>
  <si>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</si>
  <si>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</si>
  <si>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</si>
  <si>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</si>
  <si>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</si>
  <si>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</si>
  <si>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</si>
  <si>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</si>
  <si>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</si>
  <si>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</si>
  <si>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</si>
  <si>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</si>
  <si>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</si>
  <si>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</si>
  <si>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</si>
  <si>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</si>
  <si>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</si>
  <si>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</si>
  <si>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</si>
  <si>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</si>
  <si>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</si>
  <si>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</si>
  <si>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</si>
  <si>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</si>
  <si>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</si>
  <si>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</si>
  <si>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</si>
  <si>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</si>
  <si>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</si>
  <si>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</si>
  <si>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</si>
  <si>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</si>
  <si>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</si>
  <si>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</si>
  <si>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</si>
  <si>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</si>
  <si>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</si>
  <si>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</si>
  <si>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</si>
  <si>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</si>
  <si>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</si>
  <si>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</si>
  <si>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</si>
  <si>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</si>
  <si>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</si>
  <si>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</si>
  <si>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</si>
  <si>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</si>
  <si>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</si>
  <si>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</si>
  <si>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</si>
  <si>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</si>
  <si>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</si>
  <si>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</si>
  <si>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</si>
  <si>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</si>
  <si>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</si>
  <si>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</si>
  <si>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</si>
  <si>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</si>
  <si>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</si>
  <si>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</si>
  <si>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</si>
  <si>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</si>
  <si>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</si>
  <si>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</si>
  <si>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</si>
  <si>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</si>
  <si>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</si>
  <si>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</si>
  <si>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</si>
  <si>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</si>
  <si>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</si>
  <si>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</si>
  <si>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</si>
  <si>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</si>
  <si>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</si>
  <si>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</si>
  <si>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</si>
  <si>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</si>
  <si>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</si>
  <si>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</si>
  <si>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</si>
  <si>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</si>
  <si>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</si>
  <si>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</si>
  <si>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</si>
  <si>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</si>
  <si>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</si>
  <si>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</si>
  <si>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</si>
  <si>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</si>
  <si>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</si>
  <si>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</si>
  <si>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</si>
  <si>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</si>
  <si>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</si>
  <si>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</si>
  <si>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</si>
  <si>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</si>
  <si>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</si>
  <si>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</si>
  <si>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</si>
  <si>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</si>
  <si>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</si>
  <si>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</si>
  <si>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</si>
  <si>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</si>
  <si>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</si>
  <si>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</si>
  <si>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</si>
  <si>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</si>
  <si>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</si>
  <si>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</si>
  <si>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</si>
  <si>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</si>
  <si>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</si>
  <si>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</si>
  <si>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</si>
  <si>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</si>
  <si>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</si>
  <si>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</si>
  <si>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</si>
  <si>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</si>
  <si>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</si>
  <si>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</si>
  <si>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</si>
  <si>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</si>
  <si>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</si>
  <si>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</si>
  <si>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</si>
  <si>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</si>
  <si>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</si>
  <si>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</si>
  <si>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</si>
  <si>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</si>
  <si>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</si>
  <si>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</si>
  <si>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</si>
  <si>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</si>
  <si>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</si>
  <si>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</si>
  <si>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</si>
  <si>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</si>
  <si>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</si>
  <si>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</si>
  <si>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</si>
  <si>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</si>
  <si>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</si>
  <si>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</si>
  <si>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</si>
  <si>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</si>
  <si>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</si>
  <si>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</si>
  <si>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</si>
  <si>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</si>
  <si>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</si>
  <si>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</si>
  <si>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</si>
  <si>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</si>
  <si>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</si>
  <si>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</si>
  <si>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</si>
  <si>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</si>
  <si>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</si>
  <si>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</si>
  <si>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</si>
  <si>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</si>
  <si>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</si>
  <si>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</si>
  <si>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</si>
  <si>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</si>
  <si>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</si>
  <si>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</si>
  <si>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</si>
  <si>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</si>
  <si>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</si>
  <si>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</si>
  <si>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</si>
  <si>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</si>
  <si>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</si>
  <si>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</si>
  <si>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</si>
  <si>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</si>
  <si>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</si>
  <si>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</si>
  <si>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</si>
  <si>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</si>
  <si>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</si>
  <si>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</si>
  <si>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</si>
  <si>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</si>
  <si>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</si>
  <si>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</si>
  <si>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</si>
  <si>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</si>
  <si>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</si>
  <si>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</si>
  <si>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</si>
  <si>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</si>
  <si>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</si>
  <si>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</si>
  <si>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</si>
  <si>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</si>
  <si>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</si>
  <si>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</si>
  <si>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</si>
  <si>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</si>
  <si>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</si>
  <si>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</si>
  <si>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</si>
  <si>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</si>
  <si>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</si>
  <si>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</si>
  <si>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</si>
  <si>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</si>
  <si>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</si>
  <si>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</si>
  <si>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</si>
  <si>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</si>
  <si>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</si>
  <si>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</si>
  <si>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</si>
  <si>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</si>
  <si>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</si>
  <si>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</si>
  <si>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</si>
  <si>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</si>
  <si>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</si>
  <si>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</si>
  <si>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</si>
  <si>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</si>
  <si>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</si>
  <si>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</si>
  <si>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</si>
  <si>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</si>
  <si>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</si>
  <si>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</si>
  <si>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</si>
  <si>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</si>
  <si>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</si>
  <si>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</si>
  <si>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</si>
  <si>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</si>
  <si>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</si>
  <si>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</si>
  <si>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</si>
  <si>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</si>
  <si>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</si>
  <si>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</si>
  <si>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</si>
  <si>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</si>
  <si>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</si>
  <si>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</si>
  <si>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</si>
  <si>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</si>
  <si>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</si>
  <si>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</si>
  <si>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</si>
  <si>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</si>
  <si>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</si>
  <si>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</si>
  <si>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</si>
  <si>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</si>
  <si>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</si>
  <si>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</si>
  <si>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</si>
  <si>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</si>
  <si>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</si>
  <si>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</si>
  <si>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</si>
  <si>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</si>
  <si>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</si>
  <si>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</si>
  <si>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</si>
  <si>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</si>
  <si>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</si>
  <si>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</si>
  <si>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</si>
  <si>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</si>
  <si>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</si>
  <si>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</si>
  <si>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</si>
  <si>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</si>
  <si>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</si>
  <si>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</si>
  <si>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</si>
  <si>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</si>
  <si>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</si>
  <si>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</si>
  <si>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</si>
  <si>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</si>
  <si>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</si>
  <si>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</si>
  <si>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</si>
  <si>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</si>
  <si>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</si>
  <si>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</si>
  <si>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</si>
  <si>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</si>
  <si>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</si>
  <si>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</si>
  <si>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</si>
  <si>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</si>
  <si>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</si>
  <si>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</si>
  <si>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</si>
  <si>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</si>
  <si>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</si>
  <si>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</si>
  <si>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</si>
  <si>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</si>
  <si>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</si>
  <si>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</si>
  <si>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</si>
  <si>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</si>
  <si>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</si>
  <si>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</si>
  <si>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</si>
  <si>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</si>
  <si>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</si>
  <si>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</si>
  <si>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</si>
  <si>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</si>
  <si>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</si>
  <si>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</si>
  <si>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</si>
  <si>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</si>
  <si>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</si>
  <si>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</si>
  <si>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</si>
  <si>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</si>
  <si>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</si>
  <si>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</si>
  <si>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</si>
  <si>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</si>
  <si>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</si>
  <si>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</si>
  <si>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</si>
  <si>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</si>
  <si>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</si>
  <si>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</si>
  <si>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</si>
  <si>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</si>
  <si>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</si>
  <si>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</si>
  <si>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</si>
  <si>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</si>
  <si>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</si>
  <si>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</si>
  <si>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</si>
  <si>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</si>
  <si>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</si>
  <si>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</si>
  <si>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</si>
  <si>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</si>
  <si>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</si>
  <si>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</si>
  <si>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</si>
  <si>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</si>
  <si>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</si>
  <si>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</si>
  <si>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</si>
  <si>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</si>
  <si>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</si>
  <si>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</si>
  <si>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</si>
  <si>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</si>
  <si>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</si>
  <si>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</si>
  <si>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</si>
  <si>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</si>
  <si>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</si>
  <si>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</si>
  <si>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</si>
  <si>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</si>
  <si>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</si>
  <si>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</si>
  <si>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</si>
  <si>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</si>
  <si>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</si>
  <si>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</si>
  <si>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</si>
  <si>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</si>
  <si>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</si>
  <si>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</si>
  <si>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</si>
  <si>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</si>
  <si>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</si>
  <si>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</si>
  <si>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</si>
  <si>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</si>
  <si>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</si>
  <si>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</si>
  <si>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</si>
  <si>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</si>
  <si>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</si>
  <si>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</si>
  <si>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</si>
  <si>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</si>
  <si>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</si>
  <si>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</si>
  <si>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</si>
  <si>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</si>
  <si>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</si>
  <si>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</si>
  <si>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</si>
  <si>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</si>
  <si>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</si>
  <si>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</si>
  <si>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</si>
  <si>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</si>
  <si>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</si>
  <si>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</si>
  <si>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</si>
  <si>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</si>
  <si>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</si>
  <si>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</si>
  <si>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</si>
  <si>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</si>
  <si>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</si>
  <si>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</si>
  <si>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</si>
  <si>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</si>
  <si>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</si>
  <si>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</si>
  <si>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</si>
  <si>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</si>
  <si>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</si>
  <si>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</si>
  <si>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</si>
  <si>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</si>
  <si>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</si>
  <si>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</si>
  <si>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</si>
  <si>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</si>
  <si>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</si>
  <si>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</si>
  <si>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</si>
  <si>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</si>
  <si>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</si>
  <si>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</si>
  <si>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</si>
  <si>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</si>
  <si>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</si>
  <si>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</si>
  <si>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</si>
  <si>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</si>
  <si>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</si>
  <si>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</si>
  <si>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</si>
  <si>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</si>
  <si>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</si>
  <si>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</si>
  <si>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</si>
  <si>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</si>
  <si>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</si>
  <si>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</si>
  <si>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</si>
  <si>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</si>
  <si>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</si>
  <si>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</si>
  <si>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</si>
  <si>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</si>
  <si>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</si>
  <si>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</si>
  <si>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</si>
  <si>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</si>
  <si>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</si>
  <si>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</si>
  <si>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</si>
  <si>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</si>
  <si>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</si>
  <si>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</si>
  <si>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</si>
  <si>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</si>
  <si>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</si>
  <si>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</si>
  <si>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</si>
  <si>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</si>
  <si>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</si>
  <si>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</si>
  <si>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</si>
  <si>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</si>
  <si>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</si>
  <si>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</si>
  <si>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</si>
  <si>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</si>
  <si>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</si>
  <si>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</si>
  <si>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</si>
  <si>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</si>
  <si>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</si>
  <si>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</si>
  <si>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</si>
  <si>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</si>
  <si>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</si>
  <si>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</si>
  <si>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</si>
  <si>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</si>
  <si>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</si>
  <si>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</si>
  <si>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</si>
  <si>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</si>
  <si>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</si>
  <si>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</si>
  <si>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</si>
  <si>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</si>
  <si>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</si>
  <si>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</si>
  <si>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</si>
  <si>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</si>
  <si>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</si>
  <si>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</si>
  <si>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</si>
  <si>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</si>
  <si>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</si>
  <si>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</si>
  <si>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</si>
  <si>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</si>
  <si>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</si>
  <si>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</si>
  <si>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</si>
  <si>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</si>
  <si>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</si>
  <si>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</si>
  <si>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</si>
  <si>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</si>
  <si>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</si>
  <si>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</si>
  <si>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</si>
  <si>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</si>
  <si>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</si>
  <si>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</si>
  <si>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</si>
  <si>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</si>
  <si>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</si>
  <si>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</si>
  <si>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</si>
  <si>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</si>
  <si>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</si>
  <si>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</si>
  <si>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</si>
  <si>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</si>
  <si>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</si>
  <si>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</si>
  <si>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</si>
  <si>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</si>
  <si>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</si>
  <si>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</si>
  <si>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</si>
  <si>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</si>
  <si>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</si>
  <si>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</si>
  <si>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</si>
  <si>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</si>
  <si>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</si>
  <si>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</si>
  <si>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</si>
  <si>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</si>
  <si>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</si>
  <si>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</si>
  <si>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</si>
  <si>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</si>
  <si>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</si>
  <si>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</si>
  <si>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</si>
  <si>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</si>
  <si>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</si>
  <si>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</si>
  <si>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</si>
  <si>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</si>
  <si>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</si>
  <si>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</si>
  <si>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</si>
  <si>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</si>
  <si>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</si>
  <si>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</si>
  <si>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</si>
  <si>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</si>
  <si>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</si>
  <si>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</si>
  <si>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</si>
  <si>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</si>
  <si>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</si>
  <si>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</si>
  <si>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</si>
  <si>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</si>
  <si>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</si>
  <si>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</si>
  <si>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</si>
  <si>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</si>
  <si>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</si>
  <si>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</si>
  <si>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</si>
  <si>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</si>
  <si>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</si>
  <si>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</si>
  <si>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</si>
  <si>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</si>
  <si>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</si>
  <si>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</si>
  <si>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</si>
  <si>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</si>
  <si>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</si>
  <si>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</si>
  <si>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</si>
  <si>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</si>
  <si>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</si>
  <si>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</si>
  <si>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</si>
  <si>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</si>
  <si>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</si>
  <si>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</si>
  <si>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</si>
  <si>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</si>
  <si>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</si>
  <si>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</si>
  <si>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</si>
  <si>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</si>
  <si>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</si>
  <si>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</si>
  <si>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</si>
  <si>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</si>
  <si>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</si>
  <si>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</si>
  <si>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</si>
  <si>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</si>
  <si>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</si>
  <si>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</si>
  <si>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</si>
  <si>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</si>
  <si>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</si>
  <si>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</si>
  <si>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</si>
  <si>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</si>
  <si>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</si>
  <si>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</si>
  <si>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</si>
  <si>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</si>
  <si>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</si>
  <si>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</si>
  <si>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</si>
  <si>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</si>
  <si>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</si>
  <si>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</si>
  <si>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</si>
  <si>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</si>
  <si>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</si>
  <si>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</si>
  <si>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</si>
  <si>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</si>
  <si>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</si>
  <si>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</si>
  <si>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</si>
  <si>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</si>
  <si>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</si>
  <si>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</si>
  <si>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</si>
  <si>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</si>
  <si>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</si>
  <si>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</si>
  <si>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</si>
  <si>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</si>
  <si>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</si>
  <si>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</si>
  <si>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</si>
  <si>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</si>
  <si>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</si>
  <si>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</si>
  <si>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</si>
  <si>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</si>
  <si>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</si>
  <si>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</si>
  <si>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</si>
  <si>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</si>
  <si>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</si>
  <si>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</si>
  <si>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</si>
  <si>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</si>
  <si>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</si>
  <si>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</si>
  <si>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</si>
  <si>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</si>
  <si>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</si>
  <si>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</si>
  <si>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</si>
  <si>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</si>
  <si>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</si>
  <si>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</si>
  <si>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</si>
  <si>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</si>
  <si>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</si>
  <si>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</si>
  <si>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</si>
  <si>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</si>
  <si>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</si>
  <si>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</si>
  <si>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</si>
  <si>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</si>
  <si>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</si>
  <si>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</si>
  <si>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</si>
  <si>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</si>
  <si>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</si>
  <si>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</si>
  <si>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</si>
  <si>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</si>
  <si>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</si>
  <si>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</si>
  <si>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</si>
  <si>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</si>
  <si>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</si>
  <si>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</si>
  <si>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</si>
  <si>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</si>
  <si>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</si>
  <si>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</si>
  <si>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</si>
  <si>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</si>
  <si>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</si>
  <si>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</si>
  <si>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</si>
  <si>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</si>
  <si>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</si>
  <si>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</si>
  <si>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</si>
  <si>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</si>
  <si>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</si>
  <si>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</si>
  <si>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</si>
  <si>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</si>
  <si>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</si>
  <si>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</si>
  <si>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</si>
  <si>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</si>
  <si>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</si>
  <si>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</si>
  <si>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</si>
  <si>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</si>
  <si>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</si>
  <si>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</si>
  <si>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</si>
  <si>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</si>
  <si>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</si>
  <si>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</si>
  <si>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</si>
  <si>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</si>
  <si>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</si>
  <si>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</si>
  <si>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</si>
  <si>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</si>
  <si>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</si>
  <si>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</si>
  <si>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</si>
  <si>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</si>
  <si>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</si>
  <si>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</si>
  <si>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</si>
  <si>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</si>
  <si>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</si>
  <si>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</si>
  <si>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</si>
  <si>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</si>
  <si>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</si>
  <si>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</si>
  <si>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</si>
  <si>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</si>
  <si>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</si>
  <si>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</si>
  <si>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</si>
  <si>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</si>
  <si>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</si>
  <si>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</si>
  <si>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</si>
  <si>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</si>
  <si>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</si>
  <si>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</si>
  <si>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</si>
  <si>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</si>
  <si>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</si>
  <si>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</si>
  <si>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</si>
  <si>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</si>
  <si>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</si>
  <si>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</si>
  <si>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</si>
  <si>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</si>
  <si>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</si>
  <si>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</si>
  <si>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</si>
  <si>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</si>
  <si>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</si>
  <si>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</si>
  <si>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</si>
  <si>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</si>
  <si>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</si>
  <si>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</si>
  <si>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</si>
  <si>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</si>
  <si>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</si>
  <si>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</si>
  <si>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</si>
  <si>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</si>
  <si>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</si>
  <si>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</si>
  <si>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</si>
  <si>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</si>
  <si>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</si>
  <si>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</si>
  <si>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</si>
  <si>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</si>
  <si>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</si>
  <si>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</si>
  <si>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</si>
  <si>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</si>
  <si>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</si>
  <si>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</si>
  <si>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</si>
  <si>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</si>
  <si>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</si>
  <si>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</si>
  <si>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</si>
  <si>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</si>
  <si>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</si>
  <si>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</si>
  <si>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</si>
  <si>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</si>
  <si>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</si>
  <si>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</si>
  <si>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</si>
  <si>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</si>
  <si>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</si>
  <si>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</si>
  <si>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</si>
  <si>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</si>
  <si>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</si>
  <si>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</si>
  <si>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</si>
  <si>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</si>
  <si>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</si>
  <si>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</si>
  <si>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</si>
  <si>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</si>
  <si>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</si>
  <si>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</si>
  <si>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</si>
  <si>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</si>
  <si>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</si>
  <si>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</si>
  <si>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</si>
  <si>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</si>
  <si>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</si>
  <si>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</si>
  <si>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</si>
  <si>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</si>
  <si>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</si>
  <si>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</si>
  <si>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</si>
  <si>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</si>
  <si>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</si>
  <si>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</si>
  <si>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</si>
  <si>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</si>
  <si>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</si>
  <si>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</si>
  <si>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</si>
  <si>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</si>
  <si>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</si>
  <si>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</si>
  <si>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</si>
  <si>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</si>
  <si>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</si>
  <si>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</si>
  <si>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</si>
  <si>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</si>
  <si>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</si>
  <si>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</si>
  <si>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</si>
  <si>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</si>
  <si>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</si>
  <si>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</si>
  <si>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</si>
  <si>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</si>
  <si>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</si>
  <si>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</si>
  <si>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</si>
  <si>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</si>
  <si>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</si>
  <si>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</si>
  <si>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</si>
  <si>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</si>
  <si>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</si>
  <si>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</si>
  <si>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</si>
  <si>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</si>
  <si>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</si>
  <si>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</si>
  <si>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</si>
  <si>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</si>
  <si>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</si>
  <si>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</si>
  <si>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</si>
  <si>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</si>
  <si>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</si>
  <si>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</si>
  <si>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</si>
  <si>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</si>
  <si>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</si>
  <si>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</si>
  <si>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</si>
  <si>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</si>
  <si>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</si>
  <si>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</si>
  <si>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</si>
  <si>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</si>
  <si>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</si>
  <si>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</si>
  <si>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</si>
  <si>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</si>
  <si>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</si>
  <si>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</si>
  <si>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</si>
  <si>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</si>
  <si>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</si>
  <si>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</si>
  <si>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</si>
  <si>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</si>
  <si>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</si>
  <si>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</si>
  <si>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</si>
  <si>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</si>
  <si>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</si>
  <si>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</si>
  <si>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</si>
  <si>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</si>
  <si>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</si>
  <si>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</si>
  <si>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</si>
  <si>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</si>
  <si>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</si>
  <si>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</si>
  <si>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</si>
  <si>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</si>
  <si>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</si>
  <si>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</si>
  <si>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</si>
  <si>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</si>
  <si>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</si>
  <si>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</si>
  <si>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</si>
  <si>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</si>
  <si>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</si>
  <si>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</si>
  <si>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</si>
  <si>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</si>
  <si>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</si>
  <si>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</si>
  <si>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</si>
  <si>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</si>
  <si>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</si>
  <si>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</si>
  <si>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</si>
  <si>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</si>
  <si>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</si>
  <si>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</si>
  <si>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</si>
  <si>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</si>
  <si>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</si>
  <si>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</si>
  <si>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</si>
  <si>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</si>
  <si>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</si>
  <si>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</si>
  <si>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</si>
  <si>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</si>
  <si>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</si>
  <si>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</si>
  <si>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</si>
  <si>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</si>
  <si>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</si>
  <si>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</si>
  <si>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</si>
  <si>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</si>
  <si>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</si>
  <si>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</si>
  <si>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</si>
  <si>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</si>
  <si>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</si>
  <si>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</si>
  <si>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</si>
  <si>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</si>
  <si>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</si>
  <si>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</si>
  <si>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</si>
  <si>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</si>
  <si>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</si>
  <si>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</si>
  <si>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</si>
  <si>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</si>
  <si>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</si>
  <si>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</si>
  <si>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</si>
  <si>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</si>
  <si>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</si>
  <si>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</si>
  <si>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</si>
  <si>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</si>
  <si>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</si>
  <si>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</si>
  <si>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</si>
  <si>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</si>
  <si>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</si>
  <si>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</si>
  <si>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</si>
  <si>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</si>
  <si>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</si>
  <si>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</si>
  <si>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</si>
  <si>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</si>
  <si>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</si>
  <si>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</si>
  <si>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</si>
  <si>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</si>
  <si>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</si>
  <si>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</si>
  <si>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</si>
  <si>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</si>
  <si>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</si>
  <si>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</si>
  <si>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</si>
  <si>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</si>
  <si>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</si>
  <si>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</si>
  <si>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</si>
  <si>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</si>
  <si>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</si>
  <si>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</si>
  <si>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</si>
  <si>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</si>
  <si>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</si>
  <si>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</si>
  <si>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</si>
  <si>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</si>
  <si>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</si>
  <si>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</si>
  <si>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</si>
  <si>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</si>
  <si>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</si>
  <si>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</si>
  <si>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</si>
  <si>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</si>
  <si>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</si>
  <si>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</si>
  <si>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</si>
  <si>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</si>
  <si>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</si>
  <si>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</si>
  <si>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</si>
  <si>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</si>
  <si>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</si>
  <si>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</si>
  <si>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</si>
  <si>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</si>
  <si>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</si>
  <si>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</si>
  <si>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</si>
  <si>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</si>
  <si>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</si>
  <si>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</si>
  <si>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</si>
  <si>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</si>
  <si>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</si>
  <si>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</si>
  <si>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</si>
  <si>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</si>
  <si>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</si>
  <si>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</si>
  <si>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</si>
  <si>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</si>
  <si>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</si>
  <si>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</si>
  <si>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</si>
  <si>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</si>
  <si>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</si>
  <si>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</si>
  <si>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</si>
  <si>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</si>
  <si>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</si>
  <si>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</si>
  <si>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</si>
  <si>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</si>
  <si>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</si>
  <si>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</si>
  <si>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</si>
  <si>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</si>
  <si>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</si>
  <si>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</si>
  <si>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</si>
  <si>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</si>
  <si>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</si>
  <si>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</si>
  <si>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</si>
  <si>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</si>
  <si>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</si>
  <si>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</si>
  <si>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</si>
  <si>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</si>
  <si>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</si>
  <si>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</si>
  <si>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</si>
  <si>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</si>
  <si>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</si>
  <si>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</si>
  <si>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</si>
  <si>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</si>
  <si>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</si>
  <si>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</si>
  <si>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</si>
  <si>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</si>
  <si>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</si>
  <si>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</si>
  <si>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</si>
  <si>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</si>
  <si>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</si>
  <si>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</si>
  <si>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</si>
  <si>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</si>
  <si>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</si>
  <si>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</si>
  <si>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</si>
  <si>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</si>
  <si>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</si>
  <si>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</si>
  <si>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</si>
  <si>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</si>
  <si>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</si>
  <si>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</si>
  <si>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</si>
  <si>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</si>
  <si>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</si>
  <si>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</si>
  <si>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</si>
  <si>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</si>
  <si>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</si>
  <si>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</si>
  <si>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</si>
  <si>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</si>
  <si>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</si>
  <si>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</si>
  <si>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</si>
  <si>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</si>
  <si>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</si>
  <si>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</si>
  <si>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</si>
  <si>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</si>
  <si>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</si>
  <si>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</si>
  <si>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</si>
  <si>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</si>
  <si>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</si>
  <si>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</si>
  <si>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</si>
  <si>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</si>
  <si>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</si>
  <si>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</si>
  <si>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</si>
  <si>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</si>
  <si>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</si>
  <si>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</si>
  <si>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</si>
  <si>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</si>
  <si>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</si>
  <si>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</si>
  <si>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</si>
  <si>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</si>
  <si>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</si>
  <si>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</si>
  <si>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</si>
  <si>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</si>
  <si>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</si>
  <si>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</si>
  <si>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</si>
  <si>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</si>
  <si>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</si>
  <si>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</si>
  <si>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</si>
  <si>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</si>
  <si>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</si>
  <si>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</si>
  <si>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</si>
  <si>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</si>
  <si>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</si>
  <si>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</si>
  <si>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</si>
  <si>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</si>
  <si>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</si>
  <si>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</si>
  <si>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</si>
  <si>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</si>
  <si>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</si>
  <si>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</si>
  <si>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</si>
  <si>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</si>
  <si>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</si>
  <si>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</si>
  <si>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</si>
  <si>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</si>
  <si>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</si>
  <si>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</si>
  <si>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</si>
  <si>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</si>
  <si>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</si>
  <si>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</si>
  <si>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</si>
  <si>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</si>
  <si>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</si>
  <si>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</si>
  <si>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</si>
  <si>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</si>
  <si>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</si>
  <si>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</si>
  <si>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</si>
  <si>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</si>
  <si>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</si>
  <si>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</si>
  <si>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</si>
  <si>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</si>
  <si>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</si>
  <si>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</si>
  <si>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</si>
  <si>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</si>
  <si>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</si>
  <si>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</si>
  <si>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</si>
  <si>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</si>
  <si>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</si>
  <si>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</si>
  <si>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</si>
  <si>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</si>
  <si>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</si>
  <si>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</si>
  <si>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</si>
  <si>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</si>
  <si>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</si>
  <si>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</si>
  <si>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</si>
  <si>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</si>
  <si>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</si>
  <si>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</si>
  <si>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</si>
  <si>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</si>
  <si>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</si>
  <si>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</si>
  <si>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</si>
  <si>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</si>
  <si>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</si>
  <si>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</si>
  <si>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</si>
  <si>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</si>
  <si>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</si>
  <si>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</si>
  <si>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</si>
  <si>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</si>
  <si>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</si>
  <si>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</si>
  <si>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</si>
  <si>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</si>
  <si>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</si>
  <si>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</si>
  <si>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</si>
  <si>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</si>
  <si>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</si>
  <si>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</si>
  <si>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</si>
  <si>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</si>
  <si>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</si>
  <si>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</si>
  <si>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</si>
  <si>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</si>
  <si>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</si>
  <si>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</si>
  <si>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</si>
  <si>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</si>
  <si>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</si>
  <si>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</si>
  <si>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</si>
  <si>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</si>
  <si>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</si>
  <si>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</si>
  <si>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</si>
  <si>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</si>
  <si>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</si>
  <si>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</si>
  <si>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</si>
  <si>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</si>
  <si>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</si>
  <si>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</si>
  <si>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</si>
  <si>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</si>
  <si>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</si>
  <si>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</si>
  <si>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</si>
  <si>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</si>
  <si>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</si>
  <si>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</si>
  <si>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</si>
  <si>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</si>
  <si>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</si>
  <si>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</si>
  <si>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</si>
  <si>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</si>
  <si>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</si>
  <si>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</si>
  <si>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</si>
  <si>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</si>
  <si>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</si>
  <si>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</si>
  <si>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</si>
  <si>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</si>
  <si>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</si>
  <si>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</si>
  <si>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</si>
  <si>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</si>
  <si>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</si>
  <si>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</si>
  <si>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</si>
  <si>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</si>
  <si>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</si>
  <si>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</si>
  <si>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</si>
  <si>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</si>
  <si>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</si>
  <si>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</si>
  <si>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</si>
  <si>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</si>
  <si>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</si>
  <si>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</si>
  <si>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</si>
  <si>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</si>
  <si>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</si>
  <si>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</si>
  <si>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</si>
  <si>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</si>
  <si>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</si>
  <si>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</si>
  <si>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</si>
  <si>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</si>
  <si>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</si>
  <si>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</si>
  <si>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</si>
  <si>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</si>
  <si>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</si>
  <si>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</si>
  <si>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</si>
  <si>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</si>
  <si>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</si>
  <si>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</si>
  <si>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</si>
  <si>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</si>
  <si>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</si>
  <si>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</si>
  <si>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</si>
  <si>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</si>
  <si>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</si>
  <si>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</si>
  <si>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</si>
  <si>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</si>
  <si>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</si>
  <si>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</si>
  <si>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</si>
  <si>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</si>
  <si>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</si>
  <si>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</si>
  <si>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</si>
  <si>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</si>
  <si>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</si>
  <si>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</si>
  <si>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</si>
  <si>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</si>
  <si>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</si>
  <si>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</si>
  <si>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</si>
  <si>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</si>
  <si>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</si>
  <si>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</si>
  <si>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</si>
  <si>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</si>
  <si>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</si>
  <si>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</si>
  <si>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</si>
  <si>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</si>
  <si>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</si>
  <si>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</si>
  <si>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</si>
  <si>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</si>
  <si>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</si>
  <si>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</si>
  <si>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</si>
  <si>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</si>
  <si>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</si>
  <si>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</si>
  <si>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</si>
  <si>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</si>
  <si>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</si>
  <si>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</si>
  <si>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</si>
  <si>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</si>
  <si>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</si>
  <si>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</si>
  <si>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</si>
  <si>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</si>
  <si>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</si>
  <si>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</si>
  <si>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</si>
  <si>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</si>
  <si>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</si>
  <si>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</si>
  <si>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</si>
  <si>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</si>
  <si>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</si>
  <si>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</si>
  <si>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</si>
  <si>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</si>
  <si>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</si>
  <si>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</si>
  <si>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</si>
  <si>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</si>
  <si>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</si>
  <si>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</si>
  <si>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</si>
  <si>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</si>
  <si>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</si>
  <si>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</si>
  <si>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</si>
  <si>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</si>
  <si>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</si>
  <si>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</si>
  <si>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</si>
  <si>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</si>
  <si>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</si>
  <si>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</si>
  <si>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</si>
  <si>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</si>
  <si>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</si>
  <si>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</si>
  <si>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</si>
  <si>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</si>
  <si>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</si>
  <si>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</si>
  <si>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</si>
  <si>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</si>
  <si>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</si>
  <si>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</si>
  <si>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</si>
  <si>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</si>
  <si>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</si>
  <si>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</si>
  <si>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</si>
  <si>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</si>
  <si>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</si>
  <si>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</si>
  <si>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</si>
  <si>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</si>
  <si>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</si>
  <si>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</si>
  <si>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</si>
  <si>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</si>
  <si>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</si>
  <si>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</si>
  <si>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</si>
  <si>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</si>
  <si>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</si>
  <si>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</si>
  <si>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</si>
  <si>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</si>
  <si>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</si>
  <si>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</si>
  <si>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</si>
  <si>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</si>
  <si>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</si>
  <si>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</si>
  <si>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</si>
  <si>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</si>
  <si>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</si>
  <si>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</si>
  <si>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</si>
  <si>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</si>
  <si>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</si>
  <si>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</si>
  <si>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</si>
  <si>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</si>
  <si>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</si>
  <si>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</si>
  <si>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</si>
  <si>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</si>
  <si>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</si>
  <si>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</si>
  <si>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</si>
  <si>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</si>
  <si>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</si>
  <si>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</si>
  <si>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</si>
  <si>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</si>
  <si>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</si>
  <si>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</si>
  <si>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</si>
  <si>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</si>
  <si>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</si>
  <si>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</si>
  <si>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</si>
  <si>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</si>
  <si>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</si>
  <si>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</si>
  <si>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</si>
  <si>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</si>
  <si>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</si>
  <si>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</si>
  <si>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</si>
  <si>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</si>
  <si>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</si>
  <si>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</si>
  <si>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</si>
  <si>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</si>
  <si>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</si>
  <si>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</si>
  <si>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</si>
  <si>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</si>
  <si>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</si>
  <si>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</si>
  <si>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</si>
  <si>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</si>
  <si>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</si>
  <si>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</si>
  <si>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</si>
  <si>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</si>
  <si>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</si>
  <si>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</si>
  <si>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</si>
  <si>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</si>
  <si>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</si>
  <si>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</si>
  <si>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</si>
  <si>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</si>
  <si>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</si>
  <si>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</si>
  <si>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</si>
  <si>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</si>
  <si>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</si>
  <si>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</si>
  <si>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</si>
  <si>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</si>
  <si>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</si>
  <si>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</si>
  <si>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</si>
  <si>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</si>
  <si>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</si>
  <si>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</si>
  <si>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</si>
  <si>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</si>
  <si>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</si>
  <si>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</si>
  <si>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</si>
  <si>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</si>
  <si>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</si>
  <si>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</si>
  <si>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</si>
  <si>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</si>
  <si>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</si>
  <si>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</si>
  <si>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</si>
  <si>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</si>
  <si>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</si>
  <si>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</si>
  <si>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</si>
  <si>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</si>
  <si>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</si>
  <si>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</si>
  <si>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</si>
  <si>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</si>
  <si>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</si>
  <si>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</si>
  <si>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</si>
  <si>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</si>
  <si>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</si>
  <si>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</si>
  <si>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</si>
  <si>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</si>
  <si>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</si>
  <si>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</si>
  <si>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</si>
  <si>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</si>
  <si>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</si>
  <si>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</si>
  <si>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</si>
  <si>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</si>
  <si>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</si>
  <si>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</si>
  <si>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</si>
  <si>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</si>
  <si>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</si>
  <si>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</si>
  <si>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</si>
  <si>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</si>
  <si>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</si>
  <si>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</si>
  <si>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</si>
  <si>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</si>
  <si>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</si>
  <si>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</si>
  <si>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</si>
  <si>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</si>
  <si>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</si>
  <si>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</si>
  <si>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</si>
  <si>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</si>
  <si>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</si>
  <si>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</si>
  <si>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</si>
  <si>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</si>
  <si>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</si>
  <si>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</si>
  <si>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</si>
  <si>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</si>
  <si>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</si>
  <si>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</si>
  <si>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</si>
  <si>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</si>
  <si>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</si>
  <si>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</si>
  <si>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</si>
  <si>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</si>
  <si>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</si>
  <si>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</si>
  <si>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</si>
  <si>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</si>
  <si>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</si>
  <si>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</si>
  <si>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</si>
  <si>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</si>
  <si>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</si>
  <si>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</si>
  <si>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</si>
  <si>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</si>
  <si>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</si>
  <si>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</si>
  <si>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</si>
  <si>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</si>
  <si>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</si>
  <si>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</si>
  <si>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</si>
  <si>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</si>
  <si>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</si>
  <si>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</si>
  <si>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</si>
  <si>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</si>
  <si>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</si>
  <si>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</si>
  <si>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</si>
  <si>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</si>
  <si>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</si>
  <si>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</si>
  <si>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</si>
  <si>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</si>
  <si>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</si>
  <si>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</si>
  <si>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</si>
  <si>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</si>
  <si>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</si>
  <si>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</si>
  <si>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</si>
  <si>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</si>
  <si>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</si>
  <si>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</si>
  <si>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</si>
  <si>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</si>
  <si>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</si>
  <si>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</si>
  <si>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</si>
  <si>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</si>
  <si>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</si>
  <si>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</si>
  <si>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</si>
  <si>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</si>
  <si>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</si>
  <si>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</si>
  <si>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</si>
  <si>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</si>
  <si>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</si>
  <si>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</si>
  <si>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</si>
  <si>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</si>
  <si>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</si>
  <si>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</si>
  <si>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</si>
  <si>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</si>
  <si>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</si>
  <si>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</si>
  <si>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</si>
  <si>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</si>
  <si>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</si>
  <si>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</si>
  <si>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</si>
  <si>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</si>
  <si>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</si>
  <si>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</si>
  <si>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</si>
  <si>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</si>
  <si>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</si>
  <si>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</si>
  <si>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</si>
  <si>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</si>
  <si>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</si>
  <si>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</si>
  <si>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</si>
  <si>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</si>
  <si>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</si>
  <si>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</si>
  <si>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</si>
  <si>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</si>
  <si>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</si>
  <si>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</si>
  <si>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</si>
  <si>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</si>
  <si>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</si>
  <si>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</si>
  <si>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</si>
  <si>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</si>
  <si>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</si>
  <si>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</si>
  <si>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</si>
  <si>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</si>
  <si>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</si>
  <si>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</si>
  <si>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</si>
  <si>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</si>
  <si>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</si>
  <si>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</si>
  <si>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</si>
  <si>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</si>
  <si>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</si>
  <si>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</si>
  <si>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</si>
  <si>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</si>
  <si>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</si>
  <si>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</si>
  <si>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</si>
  <si>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</si>
  <si>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</si>
  <si>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</si>
  <si>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</si>
  <si>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</si>
  <si>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</si>
  <si>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</si>
  <si>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</si>
  <si>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</si>
  <si>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</si>
  <si>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</si>
  <si>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</si>
  <si>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</si>
  <si>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</si>
  <si>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</si>
  <si>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</si>
  <si>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</si>
  <si>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</si>
  <si>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</si>
  <si>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</si>
  <si>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</si>
  <si>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</si>
  <si>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</si>
  <si>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</si>
  <si>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</si>
  <si>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</si>
  <si>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</si>
  <si>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</si>
  <si>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</si>
  <si>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</si>
  <si>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</si>
  <si>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</si>
  <si>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</si>
  <si>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</si>
  <si>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</si>
  <si>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</si>
  <si>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</si>
  <si>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</si>
  <si>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</si>
  <si>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</si>
  <si>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</si>
  <si>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</si>
  <si>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</si>
  <si>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</si>
  <si>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</si>
  <si>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</si>
  <si>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</si>
  <si>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</si>
  <si>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</si>
  <si>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</si>
  <si>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</si>
  <si>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</si>
  <si>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</si>
  <si>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</si>
  <si>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</si>
  <si>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</si>
  <si>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</si>
  <si>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</si>
  <si>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</si>
  <si>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</si>
  <si>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</si>
  <si>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</si>
  <si>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</si>
  <si>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</si>
  <si>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</si>
  <si>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</si>
  <si>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</si>
  <si>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</si>
  <si>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</si>
  <si>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</si>
  <si>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</si>
  <si>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</si>
  <si>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</si>
  <si>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</si>
  <si>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</si>
  <si>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</si>
  <si>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</si>
  <si>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</si>
  <si>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</si>
  <si>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</si>
  <si>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</si>
  <si>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</si>
  <si>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</si>
  <si>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</si>
  <si>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</si>
  <si>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</si>
  <si>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</si>
  <si>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</si>
  <si>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</si>
  <si>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</si>
  <si>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</si>
  <si>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</si>
  <si>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</si>
  <si>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</si>
  <si>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</si>
  <si>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</si>
  <si>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</si>
  <si>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</si>
  <si>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</si>
  <si>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</si>
  <si>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</si>
  <si>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</si>
  <si>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</si>
  <si>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</si>
  <si>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</si>
  <si>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</si>
  <si>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</si>
  <si>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</si>
  <si>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</si>
  <si>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</si>
  <si>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</si>
  <si>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</si>
  <si>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</si>
  <si>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</si>
  <si>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</si>
  <si>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</si>
  <si>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</si>
  <si>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</si>
  <si>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</si>
  <si>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</si>
  <si>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</si>
  <si>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</si>
  <si>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</si>
  <si>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</si>
  <si>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</si>
  <si>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</si>
  <si>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</si>
  <si>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</si>
  <si>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</si>
  <si>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</si>
  <si>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</si>
  <si>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</si>
  <si>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</si>
  <si>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</si>
  <si>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</si>
  <si>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</si>
  <si>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</si>
  <si>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</si>
  <si>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</si>
  <si>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</si>
  <si>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</si>
  <si>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</si>
  <si>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</si>
  <si>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</si>
  <si>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</si>
  <si>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</si>
  <si>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</si>
  <si>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</si>
  <si>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</si>
  <si>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</si>
  <si>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</si>
  <si>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</si>
  <si>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</si>
  <si>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</si>
  <si>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</si>
  <si>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</si>
  <si>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</si>
  <si>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</si>
  <si>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</si>
  <si>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</si>
  <si>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</si>
  <si>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</si>
  <si>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</si>
  <si>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</si>
  <si>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</si>
  <si>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</si>
  <si>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</si>
  <si>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</si>
  <si>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</si>
  <si>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</si>
  <si>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</si>
  <si>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</si>
  <si>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</si>
  <si>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</si>
  <si>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</si>
  <si>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</si>
  <si>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</si>
  <si>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</si>
  <si>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</si>
  <si>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</si>
  <si>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</si>
  <si>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</si>
  <si>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</si>
  <si>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</si>
  <si>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</si>
  <si>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</si>
  <si>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</si>
  <si>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</si>
  <si>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</si>
  <si>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</si>
  <si>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</si>
  <si>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</si>
  <si>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</si>
  <si>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</si>
  <si>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</si>
  <si>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</si>
  <si>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</si>
  <si>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</si>
  <si>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</si>
  <si>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</si>
  <si>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</si>
  <si>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</si>
  <si>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</si>
  <si>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</si>
  <si>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</si>
  <si>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</si>
  <si>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</si>
  <si>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</si>
  <si>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</si>
  <si>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</si>
  <si>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</si>
  <si>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</si>
  <si>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</si>
  <si>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</si>
  <si>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</si>
  <si>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</si>
  <si>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</si>
  <si>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</si>
  <si>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</si>
  <si>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</si>
  <si>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</si>
  <si>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</si>
  <si>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</si>
  <si>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</si>
  <si>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</si>
  <si>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</si>
  <si>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</si>
  <si>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</si>
  <si>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</si>
  <si>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</si>
  <si>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</si>
  <si>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</si>
  <si>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</si>
  <si>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</si>
  <si>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</si>
  <si>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</si>
  <si>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</si>
  <si>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</si>
  <si>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</si>
  <si>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</si>
  <si>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</si>
  <si>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</si>
  <si>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</si>
  <si>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</si>
  <si>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</si>
  <si>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</si>
  <si>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</si>
  <si>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</si>
  <si>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</si>
  <si>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</si>
  <si>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</si>
  <si>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</si>
  <si>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</si>
  <si>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</si>
  <si>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</si>
  <si>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</si>
  <si>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</si>
  <si>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</si>
  <si>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</si>
  <si>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</si>
  <si>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</si>
  <si>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</si>
  <si>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</si>
  <si>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</si>
  <si>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</si>
  <si>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</si>
  <si>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</si>
  <si>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</si>
  <si>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</si>
  <si>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</si>
  <si>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</si>
  <si>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</si>
  <si>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</si>
  <si>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</si>
  <si>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</si>
  <si>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</si>
  <si>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</si>
  <si>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</si>
  <si>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</si>
  <si>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</si>
  <si>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</si>
  <si>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</si>
  <si>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</si>
  <si>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</si>
  <si>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</si>
  <si>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</si>
  <si>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</si>
  <si>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</si>
  <si>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</si>
  <si>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</si>
  <si>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</si>
  <si>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</si>
  <si>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</si>
  <si>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</si>
  <si>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</si>
  <si>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</si>
  <si>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</si>
  <si>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</si>
  <si>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</si>
  <si>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</si>
  <si>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</si>
  <si>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</si>
  <si>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</si>
  <si>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</si>
  <si>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</si>
  <si>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</si>
  <si>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</si>
  <si>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</si>
  <si>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</si>
  <si>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</si>
  <si>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</si>
  <si>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</si>
  <si>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</si>
  <si>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</si>
  <si>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</si>
  <si>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</si>
  <si>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</si>
  <si>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</si>
  <si>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</si>
  <si>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</si>
  <si>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</si>
  <si>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</si>
  <si>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</si>
  <si>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</si>
  <si>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</si>
  <si>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</si>
  <si>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</si>
  <si>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</si>
  <si>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</si>
  <si>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</si>
  <si>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</si>
  <si>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</si>
  <si>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</si>
  <si>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</si>
  <si>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</si>
  <si>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</si>
  <si>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</si>
  <si>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</si>
  <si>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</si>
  <si>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</si>
  <si>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</si>
  <si>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</si>
  <si>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</si>
  <si>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</si>
  <si>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</si>
  <si>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</si>
  <si>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</si>
  <si>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</si>
  <si>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</si>
  <si>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</si>
  <si>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</si>
  <si>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</si>
  <si>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</si>
  <si>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</si>
  <si>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</si>
  <si>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</si>
  <si>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</si>
  <si>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</si>
  <si>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</si>
  <si>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</si>
  <si>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</si>
  <si>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</si>
  <si>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</si>
  <si>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</si>
  <si>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</si>
  <si>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</si>
  <si>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</si>
  <si>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</si>
  <si>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</si>
  <si>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</si>
  <si>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</si>
  <si>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</si>
  <si>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</si>
  <si>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</si>
  <si>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</si>
  <si>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</si>
  <si>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</si>
  <si>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</si>
  <si>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</si>
  <si>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</si>
  <si>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</si>
  <si>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</si>
  <si>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</si>
  <si>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</si>
  <si>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</si>
  <si>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</si>
  <si>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</si>
  <si>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</si>
  <si>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</si>
  <si>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</si>
  <si>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</si>
  <si>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</si>
  <si>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</si>
  <si>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</si>
  <si>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</si>
  <si>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</si>
  <si>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</si>
  <si>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</si>
  <si>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</si>
  <si>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</si>
  <si>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</si>
  <si>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</si>
  <si>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</si>
  <si>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</si>
  <si>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</si>
  <si>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</si>
  <si>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</si>
  <si>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</si>
  <si>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</si>
  <si>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</si>
  <si>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</si>
  <si>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</si>
  <si>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</si>
  <si>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</si>
  <si>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</si>
  <si>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</si>
  <si>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</si>
  <si>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</si>
  <si>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</si>
  <si>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</si>
  <si>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</si>
  <si>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</si>
  <si>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</si>
  <si>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</si>
  <si>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</si>
  <si>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</si>
  <si>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</si>
  <si>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</si>
  <si>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</si>
  <si>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</si>
  <si>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</si>
  <si>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</si>
  <si>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</si>
  <si>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</si>
  <si>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</si>
  <si>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</si>
  <si>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</si>
  <si>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</si>
  <si>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</si>
  <si>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</si>
  <si>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</si>
  <si>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</si>
  <si>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</si>
  <si>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</si>
  <si>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</si>
  <si>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</si>
  <si>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</si>
  <si>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</si>
  <si>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</si>
  <si>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</si>
  <si>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</si>
  <si>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</si>
  <si>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</si>
  <si>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</si>
  <si>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</si>
  <si>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</si>
  <si>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</si>
  <si>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</si>
  <si>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</si>
  <si>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</si>
  <si>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</si>
  <si>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</si>
  <si>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</si>
  <si>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</si>
  <si>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</si>
  <si>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</si>
  <si>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</si>
  <si>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</si>
  <si>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</si>
  <si>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</si>
  <si>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</si>
  <si>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</si>
  <si>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</si>
  <si>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</si>
  <si>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</si>
  <si>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</si>
  <si>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</si>
  <si>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</si>
  <si>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</si>
  <si>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</si>
  <si>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</si>
  <si>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</si>
  <si>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</si>
  <si>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</si>
  <si>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</si>
  <si>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</si>
  <si>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</si>
  <si>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</si>
  <si>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</si>
  <si>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</si>
  <si>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</si>
  <si>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</si>
  <si>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</si>
  <si>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</si>
  <si>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</si>
  <si>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</si>
  <si>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</si>
  <si>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</si>
  <si>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</si>
  <si>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</si>
  <si>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</si>
  <si>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</si>
  <si>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</si>
  <si>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</si>
  <si>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</si>
  <si>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</si>
  <si>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</si>
  <si>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</si>
  <si>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</si>
  <si>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</si>
  <si>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</si>
  <si>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</si>
  <si>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</si>
  <si>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</si>
  <si>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</si>
  <si>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</si>
  <si>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</si>
  <si>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</si>
  <si>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</si>
  <si>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</si>
  <si>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</si>
  <si>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</si>
  <si>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</si>
  <si>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</si>
  <si>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</si>
  <si>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</si>
  <si>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</si>
  <si>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</si>
  <si>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</si>
  <si>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</si>
  <si>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</si>
  <si>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</si>
  <si>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</si>
  <si>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</si>
  <si>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</si>
  <si>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</si>
  <si>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</si>
  <si>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</si>
  <si>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</si>
  <si>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</si>
  <si>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</si>
  <si>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</si>
  <si>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</si>
  <si>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</si>
  <si>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</si>
  <si>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</si>
  <si>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</si>
  <si>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</si>
  <si>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</si>
  <si>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</si>
  <si>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</si>
  <si>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</si>
  <si>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</si>
  <si>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</si>
  <si>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</si>
  <si>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</si>
  <si>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</si>
  <si>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</si>
  <si>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</si>
  <si>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</si>
  <si>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</si>
  <si>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</si>
  <si>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</si>
  <si>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</si>
  <si>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</si>
  <si>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</si>
  <si>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</si>
  <si>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</si>
  <si>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</si>
  <si>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</si>
  <si>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</si>
  <si>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</si>
  <si>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</si>
  <si>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</si>
  <si>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</si>
  <si>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</si>
  <si>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</si>
  <si>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</si>
  <si>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</si>
  <si>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</si>
  <si>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</si>
  <si>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</si>
  <si>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</si>
  <si>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</si>
  <si>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</si>
  <si>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</si>
  <si>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</si>
  <si>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</si>
  <si>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</si>
  <si>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</si>
  <si>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</si>
  <si>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</si>
  <si>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</si>
  <si>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</si>
  <si>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</si>
  <si>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</si>
  <si>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</si>
  <si>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</si>
  <si>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</si>
  <si>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</si>
  <si>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</si>
  <si>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</si>
  <si>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</si>
  <si>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</si>
  <si>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</si>
  <si>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</si>
  <si>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</si>
  <si>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</si>
  <si>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</si>
  <si>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</si>
  <si>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</si>
  <si>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</si>
  <si>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</si>
  <si>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</si>
  <si>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</si>
  <si>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</si>
  <si>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</si>
  <si>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</si>
  <si>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</si>
  <si>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</si>
  <si>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</si>
  <si>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</si>
  <si>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</si>
  <si>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</si>
  <si>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</si>
  <si>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</si>
  <si>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</si>
  <si>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</si>
  <si>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</si>
  <si>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</si>
  <si>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</si>
  <si>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</si>
  <si>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</si>
  <si>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</si>
  <si>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</si>
  <si>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</si>
  <si>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</si>
  <si>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</si>
  <si>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</si>
  <si>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</si>
  <si>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</si>
  <si>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</si>
  <si>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</si>
  <si>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</si>
  <si>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</si>
  <si>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</si>
  <si>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</si>
  <si>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</si>
  <si>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</si>
  <si>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</si>
  <si>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</si>
  <si>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</si>
  <si>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</si>
  <si>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</si>
  <si>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</si>
  <si>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</si>
  <si>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</si>
  <si>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</si>
  <si>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</si>
  <si>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</si>
  <si>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</si>
  <si>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</si>
  <si>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</si>
  <si>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</si>
  <si>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</si>
  <si>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</si>
  <si>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</si>
  <si>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</si>
  <si>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</si>
  <si>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</si>
  <si>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</si>
  <si>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</si>
  <si>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</si>
  <si>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</si>
  <si>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</si>
  <si>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</si>
  <si>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</si>
  <si>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</si>
  <si>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</si>
  <si>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</si>
  <si>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</si>
  <si>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</si>
  <si>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</si>
  <si>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</si>
  <si>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</si>
  <si>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</si>
  <si>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</si>
  <si>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</si>
  <si>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</si>
  <si>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</si>
  <si>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</si>
  <si>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</si>
  <si>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</si>
  <si>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</si>
  <si>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</si>
  <si>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</si>
  <si>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</si>
  <si>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</si>
  <si>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</si>
  <si>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</si>
  <si>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</si>
  <si>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</si>
  <si>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</si>
  <si>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</si>
  <si>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</si>
  <si>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</si>
  <si>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</si>
  <si>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</si>
  <si>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</si>
  <si>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</si>
  <si>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</si>
  <si>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</si>
  <si>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</si>
  <si>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</si>
  <si>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</si>
  <si>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</si>
  <si>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</si>
  <si>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</si>
  <si>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</si>
  <si>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</si>
  <si>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</si>
  <si>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</si>
  <si>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</si>
  <si>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</si>
  <si>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</si>
  <si>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</si>
  <si>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</si>
  <si>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</si>
  <si>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</si>
  <si>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</si>
  <si>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</si>
  <si>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</si>
  <si>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</si>
  <si>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</si>
  <si>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</si>
  <si>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</si>
  <si>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</si>
  <si>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</si>
  <si>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</si>
  <si>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</si>
  <si>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</si>
  <si>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</si>
  <si>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</si>
  <si>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</si>
  <si>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</si>
  <si>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</si>
  <si>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</si>
  <si>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</si>
  <si>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</si>
  <si>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</si>
  <si>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</si>
  <si>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</si>
  <si>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</si>
  <si>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</si>
  <si>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</si>
  <si>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</si>
  <si>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</si>
  <si>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</si>
  <si>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</si>
  <si>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</si>
  <si>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</si>
  <si>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</si>
  <si>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</si>
  <si>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</si>
  <si>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</si>
  <si>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</si>
  <si>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</si>
  <si>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</si>
  <si>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</si>
  <si>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</si>
  <si>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</si>
  <si>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</si>
  <si>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</si>
  <si>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</si>
  <si>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</si>
  <si>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</si>
  <si>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</si>
  <si>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</si>
  <si>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</si>
  <si>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</si>
  <si>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</si>
  <si>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</si>
  <si>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</si>
  <si>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</si>
  <si>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</si>
  <si>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</si>
  <si>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</si>
  <si>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</si>
  <si>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</si>
  <si>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</si>
  <si>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</si>
  <si>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</si>
  <si>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</si>
  <si>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</si>
  <si>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</si>
  <si>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</si>
  <si>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</si>
  <si>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</si>
  <si>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</si>
  <si>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</si>
  <si>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</si>
  <si>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</si>
  <si>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</si>
  <si>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</si>
  <si>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</si>
  <si>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</si>
  <si>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</si>
  <si>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</si>
  <si>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</si>
  <si>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</si>
  <si>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</si>
  <si>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</si>
  <si>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</si>
  <si>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</si>
  <si>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</si>
  <si>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</si>
  <si>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</si>
  <si>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</si>
  <si>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</si>
  <si>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</si>
  <si>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</si>
  <si>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</si>
  <si>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</si>
  <si>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</si>
  <si>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</si>
  <si>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</si>
  <si>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</si>
  <si>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</si>
  <si>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</si>
  <si>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</si>
  <si>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</si>
  <si>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</si>
  <si>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</si>
  <si>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</si>
  <si>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</si>
  <si>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</si>
  <si>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</si>
  <si>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</si>
  <si>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</si>
  <si>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</si>
  <si>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</si>
  <si>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</si>
  <si>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</si>
  <si>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</si>
  <si>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</si>
  <si>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</si>
  <si>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</si>
  <si>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</si>
  <si>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</si>
  <si>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</si>
  <si>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</si>
  <si>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</si>
  <si>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</si>
  <si>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</si>
  <si>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</si>
  <si>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</si>
  <si>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</si>
  <si>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</si>
  <si>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</si>
  <si>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</si>
  <si>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</si>
  <si>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</si>
  <si>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</si>
  <si>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</si>
  <si>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</si>
  <si>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</si>
  <si>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</si>
  <si>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</si>
  <si>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</si>
  <si>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</si>
  <si>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</si>
  <si>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</si>
  <si>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</si>
  <si>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</si>
  <si>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</si>
  <si>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</si>
  <si>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</si>
  <si>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</si>
  <si>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</si>
  <si>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</si>
  <si>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</si>
  <si>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</si>
  <si>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</si>
  <si>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</si>
  <si>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</si>
  <si>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</si>
  <si>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</si>
  <si>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</si>
  <si>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</si>
  <si>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</si>
  <si>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</si>
  <si>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</si>
  <si>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</si>
  <si>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</si>
  <si>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</si>
  <si>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</si>
  <si>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</si>
  <si>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</si>
  <si>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</si>
  <si>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</si>
  <si>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</si>
  <si>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</si>
  <si>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</si>
  <si>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</si>
  <si>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</si>
  <si>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</si>
  <si>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</si>
  <si>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</si>
  <si>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</si>
  <si>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</si>
  <si>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</si>
  <si>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</si>
  <si>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</si>
  <si>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</si>
  <si>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</si>
  <si>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</si>
  <si>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</si>
  <si>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</si>
  <si>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</si>
  <si>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</si>
  <si>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</si>
  <si>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</si>
  <si>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</si>
  <si>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</si>
  <si>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</si>
  <si>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</si>
  <si>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</si>
  <si>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</si>
  <si>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</si>
  <si>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</si>
  <si>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</si>
  <si>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</si>
  <si>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</si>
  <si>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</si>
  <si>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</si>
  <si>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</si>
  <si>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</si>
  <si>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</si>
  <si>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</si>
  <si>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</si>
  <si>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</si>
  <si>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</si>
  <si>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</si>
  <si>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</si>
  <si>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</si>
  <si>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</si>
  <si>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</si>
  <si>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</si>
  <si>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</si>
  <si>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</si>
  <si>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</si>
  <si>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</si>
  <si>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</si>
  <si>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</si>
  <si>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</si>
  <si>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</si>
  <si>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</si>
  <si>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</si>
  <si>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</si>
  <si>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</si>
  <si>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</si>
  <si>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</si>
  <si>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</si>
  <si>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</si>
  <si>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</si>
  <si>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</si>
  <si>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</si>
  <si>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</si>
  <si>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</si>
  <si>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</si>
  <si>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</si>
  <si>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</si>
  <si>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</si>
  <si>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</si>
  <si>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</si>
  <si>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</si>
  <si>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</si>
  <si>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</si>
  <si>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</si>
  <si>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</si>
  <si>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</si>
  <si>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</si>
  <si>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</si>
  <si>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</si>
  <si>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</si>
  <si>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</si>
  <si>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</si>
  <si>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</si>
  <si>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</si>
  <si>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</si>
  <si>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</si>
  <si>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</si>
  <si>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</si>
  <si>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</si>
  <si>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</si>
  <si>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</si>
  <si>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</si>
  <si>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</si>
  <si>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</si>
  <si>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</si>
  <si>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</si>
  <si>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</si>
  <si>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</si>
  <si>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</si>
  <si>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</si>
  <si>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</si>
  <si>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</si>
  <si>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</si>
  <si>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</si>
  <si>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</si>
  <si>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</si>
  <si>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</si>
  <si>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</si>
  <si>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</si>
  <si>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</si>
  <si>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</si>
  <si>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</si>
  <si>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</si>
  <si>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</si>
  <si>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</si>
  <si>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</si>
  <si>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</si>
  <si>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</si>
  <si>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</si>
  <si>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</si>
  <si>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</si>
  <si>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</si>
  <si>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</si>
  <si>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</si>
  <si>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</si>
  <si>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</si>
  <si>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</si>
  <si>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</si>
  <si>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</si>
  <si>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</si>
  <si>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</si>
  <si>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</si>
  <si>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</si>
  <si>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</si>
  <si>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</si>
  <si>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</si>
  <si>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</si>
  <si>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</si>
  <si>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</si>
  <si>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</si>
  <si>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</si>
  <si>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</si>
  <si>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</si>
  <si>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</si>
  <si>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</si>
  <si>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</si>
  <si>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</si>
  <si>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</si>
  <si>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</si>
  <si>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</si>
  <si>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</si>
  <si>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</si>
  <si>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</si>
  <si>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</si>
  <si>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</si>
  <si>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</si>
  <si>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</si>
  <si>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</si>
  <si>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</si>
  <si>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</si>
  <si>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</si>
  <si>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</si>
  <si>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</si>
  <si>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</si>
  <si>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</si>
  <si>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</si>
  <si>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</si>
  <si>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</si>
  <si>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</si>
  <si>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</si>
  <si>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</si>
  <si>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</si>
  <si>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</si>
  <si>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</si>
  <si>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</si>
  <si>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</si>
  <si>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</si>
  <si>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</si>
  <si>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</si>
  <si>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</si>
  <si>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</si>
  <si>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</si>
  <si>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</si>
  <si>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</si>
  <si>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</si>
  <si>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</si>
  <si>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</si>
  <si>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</si>
  <si>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</si>
  <si>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</si>
  <si>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</si>
  <si>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</si>
  <si>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</si>
  <si>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</si>
  <si>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</si>
  <si>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</si>
  <si>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</si>
  <si>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</si>
  <si>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</si>
  <si>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</si>
  <si>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</si>
  <si>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</si>
  <si>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</si>
  <si>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</si>
  <si>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</si>
  <si>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</si>
  <si>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</si>
  <si>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</si>
  <si>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</si>
  <si>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</si>
  <si>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</si>
  <si>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</si>
  <si>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</si>
  <si>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</si>
  <si>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</si>
  <si>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</si>
  <si>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</si>
  <si>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</si>
  <si>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</si>
  <si>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</si>
  <si>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</si>
  <si>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</si>
  <si>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</si>
  <si>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</si>
  <si>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</si>
  <si>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</si>
  <si>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</si>
  <si>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</si>
  <si>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</si>
  <si>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</si>
  <si>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</si>
  <si>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</si>
  <si>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</si>
  <si>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</si>
  <si>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</si>
  <si>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</si>
  <si>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</si>
  <si>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</si>
  <si>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</si>
  <si>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</si>
  <si>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</si>
  <si>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</si>
  <si>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</si>
  <si>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</si>
  <si>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</si>
  <si>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</si>
  <si>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</si>
  <si>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</si>
  <si>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</si>
  <si>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</si>
  <si>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</si>
  <si>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</si>
  <si>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</si>
  <si>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</si>
  <si>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</si>
  <si>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</si>
  <si>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</si>
  <si>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</si>
  <si>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</si>
  <si>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</si>
  <si>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</si>
  <si>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</si>
  <si>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</si>
  <si>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</si>
  <si>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</si>
  <si>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</si>
  <si>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</si>
  <si>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</si>
  <si>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</si>
  <si>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</si>
  <si>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</si>
  <si>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</si>
  <si>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</si>
  <si>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</si>
  <si>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</si>
  <si>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</si>
  <si>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</si>
  <si>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</si>
  <si>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</si>
  <si>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</si>
  <si>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</si>
  <si>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</si>
  <si>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</si>
  <si>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</si>
  <si>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</si>
  <si>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</si>
  <si>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</si>
  <si>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</si>
  <si>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</si>
  <si>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</si>
  <si>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</si>
  <si>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</si>
  <si>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</si>
  <si>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</si>
  <si>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</si>
  <si>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</si>
  <si>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</si>
  <si>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</si>
  <si>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</si>
  <si>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</si>
  <si>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</si>
  <si>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</si>
  <si>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</si>
  <si>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</si>
  <si>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</si>
  <si>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</si>
  <si>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</si>
  <si>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</si>
  <si>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</si>
  <si>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</si>
  <si>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</si>
  <si>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</si>
  <si>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</si>
  <si>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</si>
  <si>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</si>
  <si>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</si>
  <si>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</si>
  <si>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</si>
  <si>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</si>
  <si>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</si>
  <si>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</si>
  <si>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</si>
  <si>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</si>
  <si>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</si>
  <si>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</si>
  <si>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</si>
  <si>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</si>
  <si>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</si>
  <si>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</si>
  <si>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</si>
  <si>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</si>
  <si>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</si>
  <si>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</si>
  <si>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</si>
  <si>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</si>
  <si>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</si>
  <si>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</si>
  <si>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</si>
  <si>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</si>
  <si>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</si>
  <si>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</si>
  <si>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</si>
  <si>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</si>
  <si>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</si>
  <si>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</si>
  <si>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</si>
  <si>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</si>
  <si>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</si>
  <si>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</si>
  <si>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</si>
  <si>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</si>
  <si>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</si>
  <si>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</si>
  <si>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</si>
  <si>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</si>
  <si>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</si>
  <si>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</si>
  <si>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</si>
  <si>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</si>
  <si>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</si>
  <si>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</si>
  <si>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</si>
  <si>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</si>
  <si>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</si>
  <si>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</si>
  <si>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</si>
  <si>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</si>
  <si>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</si>
  <si>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</si>
  <si>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</si>
  <si>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</si>
  <si>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</si>
  <si>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</si>
  <si>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</si>
  <si>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</si>
  <si>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</si>
  <si>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</si>
  <si>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</si>
  <si>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</si>
  <si>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</si>
  <si>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</si>
  <si>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</si>
  <si>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</si>
  <si>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</si>
  <si>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</si>
  <si>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</si>
  <si>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</si>
  <si>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</si>
  <si>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</si>
  <si>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</si>
  <si>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</si>
  <si>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</si>
  <si>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</si>
  <si>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</si>
  <si>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</si>
  <si>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</si>
  <si>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</si>
  <si>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</si>
  <si>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</si>
  <si>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</si>
  <si>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</si>
  <si>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</si>
  <si>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</si>
  <si>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</si>
  <si>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</si>
  <si>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</si>
  <si>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</si>
  <si>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</si>
  <si>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</si>
  <si>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</si>
  <si>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</si>
  <si>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</si>
  <si>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</si>
  <si>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</si>
  <si>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</si>
  <si>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</si>
  <si>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</si>
  <si>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</si>
  <si>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</si>
  <si>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</si>
  <si>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</si>
  <si>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</si>
  <si>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</si>
  <si>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</si>
  <si>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</si>
  <si>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</si>
  <si>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</si>
  <si>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</si>
  <si>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</si>
  <si>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</si>
  <si>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</si>
  <si>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</si>
  <si>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</si>
  <si>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</si>
  <si>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</si>
  <si>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</si>
  <si>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</si>
  <si>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</si>
  <si>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</si>
  <si>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</si>
  <si>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</si>
  <si>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</si>
  <si>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</si>
  <si>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</si>
  <si>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</si>
  <si>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</si>
  <si>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</si>
  <si>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</si>
  <si>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</si>
  <si>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</si>
  <si>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</si>
  <si>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</si>
  <si>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</si>
  <si>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</si>
  <si>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</si>
  <si>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</si>
  <si>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</si>
  <si>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</si>
  <si>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</si>
  <si>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</si>
  <si>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</si>
  <si>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</si>
  <si>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</si>
  <si>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</si>
  <si>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</si>
  <si>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</si>
  <si>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</si>
  <si>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</si>
  <si>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</si>
  <si>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</si>
  <si>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</si>
  <si>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</si>
  <si>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</si>
  <si>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</si>
  <si>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</si>
  <si>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</si>
  <si>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</si>
  <si>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</si>
  <si>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</si>
  <si>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</si>
  <si>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</si>
  <si>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</si>
  <si>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</si>
  <si>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</si>
  <si>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</si>
  <si>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</si>
  <si>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</si>
  <si>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</si>
  <si>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</si>
  <si>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</si>
  <si>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</si>
  <si>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</si>
  <si>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</si>
  <si>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</si>
  <si>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</si>
  <si>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</si>
  <si>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</si>
  <si>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</si>
  <si>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</si>
  <si>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</si>
  <si>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</si>
  <si>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</si>
  <si>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</si>
  <si>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</si>
  <si>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</si>
  <si>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</si>
  <si>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</si>
  <si>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</si>
  <si>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</si>
  <si>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</si>
  <si>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</si>
  <si>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</si>
  <si>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</si>
  <si>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</si>
  <si>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</si>
  <si>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</si>
  <si>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</si>
  <si>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</si>
  <si>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</si>
  <si>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</si>
  <si>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</si>
  <si>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</si>
  <si>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</si>
  <si>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</si>
  <si>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</si>
  <si>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</si>
  <si>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</si>
  <si>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</si>
  <si>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</si>
  <si>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</si>
  <si>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</si>
  <si>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</si>
  <si>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</si>
  <si>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</si>
  <si>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</si>
  <si>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</si>
  <si>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</si>
  <si>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</si>
  <si>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</si>
  <si>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</si>
  <si>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</si>
  <si>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</si>
  <si>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</si>
  <si>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</si>
  <si>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</si>
  <si>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</si>
  <si>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</si>
  <si>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</si>
  <si>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</si>
  <si>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</si>
  <si>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</si>
  <si>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</si>
  <si>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</si>
  <si>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</si>
  <si>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</si>
  <si>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</si>
  <si>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</si>
  <si>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</si>
  <si>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</si>
  <si>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</si>
  <si>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</si>
  <si>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</si>
  <si>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</si>
  <si>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</si>
  <si>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</si>
  <si>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</si>
  <si>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</si>
  <si>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</si>
  <si>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</si>
  <si>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</si>
  <si>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</si>
  <si>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</si>
  <si>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</si>
  <si>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</si>
  <si>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</si>
  <si>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</si>
  <si>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</si>
  <si>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</si>
  <si>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</si>
  <si>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</si>
  <si>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</si>
  <si>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</si>
  <si>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</si>
  <si>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</si>
  <si>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</si>
  <si>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</si>
  <si>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</si>
  <si>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</si>
  <si>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</si>
  <si>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</si>
  <si>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</si>
  <si>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</si>
  <si>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</si>
  <si>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</si>
  <si>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</si>
  <si>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</si>
  <si>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</si>
  <si>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</si>
  <si>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</si>
  <si>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</si>
  <si>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</si>
  <si>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</si>
  <si>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</si>
  <si>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</si>
  <si>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</si>
  <si>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</si>
  <si>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</si>
  <si>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</si>
  <si>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</si>
  <si>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</si>
  <si>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</si>
  <si>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</si>
  <si>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</si>
  <si>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</si>
  <si>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</si>
  <si>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</si>
  <si>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</si>
  <si>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</si>
  <si>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</si>
  <si>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</si>
  <si>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</si>
  <si>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</si>
  <si>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</si>
  <si>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</si>
  <si>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</si>
  <si>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</si>
  <si>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</si>
  <si>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</si>
  <si>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</si>
  <si>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</si>
  <si>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</si>
  <si>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</si>
  <si>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</si>
  <si>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</si>
  <si>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</si>
  <si>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</si>
  <si>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</si>
  <si>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</si>
  <si>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</si>
  <si>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</si>
  <si>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</si>
  <si>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</si>
  <si>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</si>
  <si>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</si>
  <si>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</si>
  <si>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</si>
  <si>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</si>
  <si>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</si>
  <si>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</si>
  <si>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</si>
  <si>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</si>
  <si>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</si>
  <si>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</si>
  <si>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</si>
  <si>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</si>
  <si>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</si>
  <si>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</si>
  <si>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</si>
  <si>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</si>
  <si>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</si>
  <si>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</si>
  <si>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</si>
  <si>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</si>
  <si>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</si>
  <si>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</si>
  <si>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</si>
  <si>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</si>
  <si>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</si>
  <si>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</si>
  <si>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</si>
  <si>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</si>
  <si>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</si>
  <si>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</si>
  <si>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</si>
  <si>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</si>
  <si>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</si>
  <si>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</si>
  <si>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</si>
  <si>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</si>
  <si>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</si>
  <si>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</si>
  <si>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</si>
  <si>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</si>
  <si>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</si>
  <si>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</si>
  <si>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</si>
  <si>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</si>
  <si>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</si>
  <si>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</si>
  <si>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</si>
  <si>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</si>
  <si>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</si>
  <si>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</si>
  <si>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</si>
  <si>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</si>
  <si>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</si>
  <si>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</si>
  <si>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</si>
  <si>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</si>
  <si>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</si>
  <si>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</si>
  <si>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</si>
  <si>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</si>
  <si>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</si>
  <si>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</si>
  <si>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</si>
  <si>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</si>
  <si>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</si>
  <si>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</si>
  <si>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</si>
  <si>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</si>
  <si>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</si>
  <si>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</si>
  <si>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</si>
  <si>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</si>
  <si>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</si>
  <si>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</si>
  <si>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</si>
  <si>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</si>
  <si>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</si>
  <si>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</si>
  <si>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</si>
  <si>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</si>
  <si>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</si>
  <si>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</si>
  <si>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</si>
  <si>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</si>
  <si>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</si>
  <si>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</si>
  <si>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</si>
  <si>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</si>
  <si>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</si>
  <si>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</si>
  <si>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</si>
  <si>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</si>
  <si>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</si>
  <si>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</si>
  <si>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</si>
  <si>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</si>
  <si>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</si>
  <si>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</si>
  <si>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</si>
  <si>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</si>
  <si>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</si>
  <si>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</si>
  <si>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</si>
  <si>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</si>
  <si>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</si>
  <si>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</si>
  <si>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</si>
  <si>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</si>
  <si>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</si>
  <si>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</si>
  <si>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</si>
  <si>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</si>
  <si>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</si>
  <si>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</si>
  <si>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</si>
  <si>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</si>
  <si>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</si>
  <si>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</si>
  <si>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</si>
  <si>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</si>
  <si>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</si>
  <si>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</si>
  <si>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</si>
  <si>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</si>
  <si>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</si>
  <si>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</si>
  <si>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</si>
  <si>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</si>
  <si>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</si>
  <si>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</si>
  <si>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</si>
  <si>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</si>
  <si>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</si>
  <si>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</si>
  <si>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</si>
  <si>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</si>
  <si>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</si>
  <si>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</si>
  <si>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</si>
  <si>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</si>
  <si>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</si>
  <si>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</si>
  <si>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</si>
  <si>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</si>
  <si>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</si>
  <si>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</si>
  <si>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</si>
  <si>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</si>
  <si>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</si>
  <si>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</si>
  <si>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</si>
  <si>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</si>
  <si>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</si>
  <si>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</si>
  <si>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</si>
  <si>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</si>
  <si>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</si>
  <si>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</si>
  <si>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</si>
  <si>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</si>
  <si>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</si>
  <si>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</si>
  <si>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</si>
  <si>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</si>
  <si>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</si>
  <si>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</si>
  <si>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</si>
  <si>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</si>
  <si>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</si>
  <si>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</si>
  <si>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</si>
  <si>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</si>
  <si>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</si>
  <si>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</si>
  <si>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</si>
  <si>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</si>
  <si>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</si>
  <si>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</si>
  <si>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</si>
  <si>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</si>
  <si>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</si>
  <si>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</si>
  <si>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</si>
  <si>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</si>
  <si>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</si>
  <si>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</si>
  <si>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</si>
  <si>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</si>
  <si>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</si>
  <si>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</si>
  <si>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</si>
  <si>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</si>
  <si>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</si>
  <si>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</si>
  <si>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</si>
  <si>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</si>
  <si>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</si>
  <si>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</si>
  <si>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</si>
  <si>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</si>
  <si>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</si>
  <si>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</si>
  <si>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</si>
  <si>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</si>
  <si>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</si>
  <si>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</si>
  <si>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</si>
  <si>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</si>
  <si>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</si>
  <si>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</si>
  <si>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</si>
  <si>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</si>
  <si>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</si>
  <si>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</si>
  <si>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</si>
  <si>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</si>
  <si>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</si>
  <si>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</si>
  <si>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</si>
  <si>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</si>
  <si>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</si>
  <si>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</si>
  <si>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</si>
  <si>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</si>
  <si>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</si>
  <si>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</si>
  <si>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</si>
  <si>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</si>
  <si>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</si>
  <si>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</si>
  <si>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</si>
  <si>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</si>
  <si>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</si>
  <si>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</si>
  <si>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</si>
  <si>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</si>
  <si>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</si>
  <si>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</si>
  <si>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</si>
  <si>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</si>
  <si>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</si>
  <si>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</si>
  <si>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</si>
  <si>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</si>
  <si>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</si>
  <si>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</si>
  <si>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</si>
  <si>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</si>
  <si>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</si>
  <si>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</si>
  <si>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</si>
  <si>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</si>
  <si>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</si>
  <si>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</si>
  <si>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</si>
  <si>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</si>
  <si>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</si>
  <si>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</si>
  <si>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</si>
  <si>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</si>
  <si>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</si>
  <si>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</si>
  <si>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</si>
  <si>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</si>
  <si>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</si>
  <si>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</si>
  <si>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</si>
  <si>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</si>
  <si>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</si>
  <si>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</si>
  <si>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</si>
  <si>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</si>
  <si>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</si>
  <si>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</si>
  <si>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</si>
  <si>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</si>
  <si>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</si>
  <si>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</si>
  <si>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</si>
  <si>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</si>
  <si>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</si>
  <si>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</si>
  <si>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</si>
  <si>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</si>
  <si>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</si>
  <si>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</si>
  <si>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</si>
  <si>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</si>
  <si>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</si>
  <si>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</si>
  <si>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</si>
  <si>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</si>
  <si>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</si>
  <si>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</si>
  <si>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</si>
  <si>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</si>
  <si>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</si>
  <si>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</si>
  <si>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</si>
  <si>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</si>
  <si>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</si>
  <si>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</si>
  <si>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</si>
  <si>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</si>
  <si>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</si>
  <si>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</si>
  <si>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</si>
  <si>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</si>
  <si>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</si>
  <si>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</si>
  <si>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</si>
  <si>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</si>
  <si>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</si>
  <si>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</si>
  <si>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</si>
  <si>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</si>
  <si>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</si>
  <si>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</si>
  <si>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</si>
  <si>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</si>
  <si>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</si>
  <si>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</si>
  <si>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</si>
  <si>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</si>
  <si>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</si>
  <si>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</si>
  <si>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</si>
  <si>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</si>
  <si>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</si>
  <si>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</si>
  <si>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</si>
  <si>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</si>
  <si>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</si>
  <si>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</si>
  <si>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</si>
  <si>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</si>
  <si>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</si>
  <si>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</si>
  <si>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</si>
  <si>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</si>
  <si>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</si>
  <si>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</si>
  <si>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</si>
  <si>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</si>
  <si>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</si>
  <si>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</si>
  <si>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</si>
  <si>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</si>
  <si>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</si>
  <si>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</si>
  <si>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</si>
  <si>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</si>
  <si>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</si>
  <si>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</si>
  <si>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</si>
  <si>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</si>
  <si>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</si>
  <si>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</si>
  <si>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</si>
  <si>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</si>
  <si>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</si>
  <si>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</si>
  <si>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</si>
  <si>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</si>
  <si>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</si>
  <si>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</si>
  <si>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</si>
  <si>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</si>
  <si>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</si>
  <si>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</si>
  <si>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</si>
  <si>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</si>
  <si>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</si>
  <si>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</si>
  <si>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</si>
  <si>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</si>
  <si>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</si>
  <si>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</si>
  <si>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</si>
  <si>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</si>
  <si>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</si>
  <si>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</si>
  <si>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</si>
  <si>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</si>
  <si>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</si>
  <si>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</si>
  <si>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</si>
  <si>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</si>
  <si>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</si>
  <si>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</si>
  <si>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</si>
  <si>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</si>
  <si>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</si>
  <si>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</si>
  <si>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</si>
  <si>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</si>
  <si>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</si>
  <si>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</si>
  <si>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</si>
  <si>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</si>
  <si>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</si>
  <si>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</si>
  <si>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</si>
  <si>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</si>
  <si>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</si>
  <si>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</si>
  <si>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</si>
  <si>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</si>
  <si>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</si>
  <si>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</si>
  <si>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</si>
  <si>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</si>
  <si>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</si>
  <si>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</si>
  <si>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</si>
  <si>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</si>
  <si>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</si>
  <si>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</si>
  <si>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</si>
  <si>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</si>
  <si>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</si>
  <si>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</si>
  <si>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</si>
  <si>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</si>
  <si>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</si>
  <si>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</si>
  <si>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</si>
  <si>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</si>
  <si>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</si>
  <si>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</si>
  <si>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</si>
  <si>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</si>
  <si>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</si>
  <si>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</si>
  <si>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</si>
  <si>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</si>
  <si>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</si>
  <si>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</si>
  <si>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</si>
  <si>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</si>
  <si>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</si>
  <si>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</si>
  <si>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</si>
  <si>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</si>
  <si>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</si>
  <si>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</si>
  <si>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</si>
  <si>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</si>
  <si>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</si>
  <si>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</si>
  <si>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</si>
  <si>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</si>
  <si>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</si>
  <si>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</si>
  <si>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</si>
  <si>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</si>
  <si>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</si>
  <si>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</si>
  <si>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</si>
  <si>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</si>
  <si>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</si>
  <si>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</si>
  <si>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</si>
  <si>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</si>
  <si>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</si>
  <si>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</si>
  <si>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</si>
  <si>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</si>
  <si>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</si>
  <si>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</si>
  <si>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</si>
  <si>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</si>
  <si>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</si>
  <si>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</si>
  <si>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</si>
  <si>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</si>
  <si>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</si>
  <si>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</si>
  <si>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</si>
  <si>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</si>
  <si>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</si>
  <si>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</si>
  <si>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</si>
  <si>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</si>
  <si>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</si>
  <si>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</si>
  <si>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</si>
  <si>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</si>
  <si>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</si>
  <si>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</si>
  <si>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</si>
  <si>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</si>
  <si>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</si>
  <si>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</si>
  <si>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</si>
  <si>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</si>
  <si>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</si>
  <si>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</si>
  <si>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</si>
  <si>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</si>
  <si>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</si>
  <si>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</si>
  <si>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</si>
  <si>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</si>
  <si>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</si>
  <si>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</si>
  <si>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</si>
  <si>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</si>
  <si>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</si>
  <si>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</si>
  <si>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</si>
  <si>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</si>
  <si>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</si>
  <si>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</si>
  <si>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</si>
  <si>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</si>
  <si>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</si>
  <si>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</si>
  <si>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</si>
  <si>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</si>
  <si>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</si>
  <si>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</si>
  <si>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</si>
  <si>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</si>
  <si>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</si>
  <si>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</si>
  <si>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</si>
  <si>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</si>
  <si>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</si>
  <si>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</si>
  <si>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</si>
  <si>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</si>
  <si>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</si>
  <si>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</si>
  <si>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</si>
  <si>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</si>
  <si>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</si>
  <si>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</si>
  <si>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</si>
  <si>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</si>
  <si>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</si>
  <si>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</si>
  <si>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</si>
  <si>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</si>
  <si>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</si>
  <si>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</si>
  <si>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</si>
  <si>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</si>
  <si>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</si>
  <si>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</si>
  <si>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</si>
  <si>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</si>
  <si>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</si>
  <si>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</si>
  <si>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</si>
  <si>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</si>
  <si>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</si>
  <si>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</si>
  <si>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</si>
  <si>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</si>
  <si>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</si>
  <si>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</si>
  <si>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</si>
  <si>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</si>
  <si>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</si>
  <si>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</si>
  <si>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</si>
  <si>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</si>
  <si>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</si>
  <si>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</si>
  <si>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</si>
  <si>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</si>
  <si>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</si>
  <si>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</si>
  <si>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</si>
  <si>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</si>
  <si>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</si>
  <si>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</si>
  <si>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</si>
  <si>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</si>
  <si>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</si>
  <si>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</si>
  <si>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</si>
  <si>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</si>
  <si>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</si>
  <si>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</si>
  <si>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</si>
  <si>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</si>
  <si>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</si>
  <si>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</si>
  <si>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</si>
  <si>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</si>
  <si>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</si>
  <si>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</si>
  <si>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</si>
  <si>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</si>
  <si>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</si>
  <si>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</si>
  <si>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</si>
  <si>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</si>
  <si>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</si>
  <si>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</si>
  <si>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</si>
  <si>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</si>
  <si>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</si>
  <si>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</si>
  <si>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</si>
  <si>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</si>
  <si>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</si>
  <si>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</si>
  <si>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</si>
  <si>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</si>
  <si>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</si>
  <si>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</si>
  <si>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</si>
  <si>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</si>
  <si>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</si>
  <si>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</si>
  <si>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</si>
  <si>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</si>
  <si>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</si>
  <si>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</si>
  <si>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</si>
  <si>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</si>
  <si>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</si>
  <si>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</si>
  <si>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</si>
  <si>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</si>
  <si>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</si>
  <si>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</si>
  <si>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</si>
  <si>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</si>
  <si>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</si>
  <si>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</si>
  <si>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</si>
  <si>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</si>
  <si>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</si>
  <si>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</si>
  <si>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</si>
  <si>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</si>
  <si>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</si>
  <si>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</si>
  <si>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</si>
  <si>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</si>
  <si>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</si>
  <si>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</si>
  <si>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</si>
  <si>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</si>
  <si>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</si>
  <si>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</si>
  <si>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</si>
  <si>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</si>
  <si>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</si>
  <si>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</si>
  <si>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</si>
  <si>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</si>
  <si>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</si>
  <si>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</si>
  <si>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</si>
  <si>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</si>
  <si>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</si>
  <si>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</si>
  <si>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</si>
  <si>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</si>
  <si>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</si>
  <si>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</si>
  <si>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</si>
  <si>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</si>
  <si>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</si>
  <si>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</si>
  <si>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</si>
  <si>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</si>
  <si>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</si>
  <si>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</si>
  <si>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</si>
  <si>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</si>
  <si>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</si>
  <si>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</si>
  <si>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</si>
  <si>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</si>
  <si>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</si>
  <si>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</si>
  <si>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</si>
  <si>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</si>
  <si>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</si>
  <si>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</si>
  <si>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</si>
  <si>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</si>
  <si>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</si>
  <si>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</si>
  <si>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</si>
  <si>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</si>
  <si>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</si>
  <si>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</si>
  <si>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</si>
  <si>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</si>
  <si>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</si>
  <si>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</si>
  <si>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</si>
  <si>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</si>
  <si>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</si>
  <si>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</si>
  <si>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</si>
  <si>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</si>
  <si>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</si>
  <si>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</si>
  <si>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</si>
  <si>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</si>
  <si>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</si>
  <si>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</si>
  <si>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</si>
  <si>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</si>
  <si>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</si>
  <si>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</si>
  <si>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</si>
  <si>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</si>
  <si>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</si>
  <si>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</si>
  <si>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</si>
  <si>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</si>
  <si>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</si>
  <si>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</si>
  <si>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</si>
  <si>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</si>
  <si>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</si>
  <si>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</si>
  <si>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</si>
  <si>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</si>
  <si>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</si>
  <si>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</si>
  <si>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</si>
  <si>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</si>
  <si>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</si>
  <si>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</si>
  <si>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</si>
  <si>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</si>
  <si>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</si>
  <si>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</si>
  <si>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</si>
  <si>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</si>
  <si>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</si>
  <si>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</si>
  <si>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</si>
  <si>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</si>
  <si>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</si>
  <si>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</si>
  <si>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</si>
  <si>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</si>
  <si>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</si>
  <si>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</si>
  <si>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</si>
  <si>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</si>
  <si>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</si>
  <si>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</si>
  <si>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</si>
  <si>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</si>
  <si>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</si>
  <si>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</si>
  <si>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</si>
  <si>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</si>
  <si>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</si>
  <si>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</si>
  <si>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</si>
  <si>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</si>
  <si>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</si>
  <si>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</si>
  <si>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</si>
  <si>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</si>
  <si>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</si>
  <si>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</si>
  <si>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</si>
  <si>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</si>
  <si>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</si>
  <si>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</si>
  <si>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</si>
  <si>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</si>
  <si>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</si>
  <si>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</si>
  <si>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</si>
  <si>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</si>
  <si>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</si>
  <si>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</si>
  <si>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</si>
  <si>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</si>
  <si>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</si>
  <si>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</si>
  <si>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</si>
  <si>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</si>
  <si>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</si>
  <si>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</si>
  <si>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</si>
  <si>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</si>
  <si>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</si>
  <si>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</si>
  <si>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</si>
  <si>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</si>
  <si>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</si>
  <si>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</si>
  <si>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</si>
  <si>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</si>
  <si>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</si>
  <si>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</si>
  <si>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</si>
  <si>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</si>
  <si>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</si>
  <si>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</si>
  <si>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</si>
  <si>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</si>
  <si>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</si>
  <si>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</si>
  <si>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</si>
  <si>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</si>
  <si>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</si>
  <si>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</si>
  <si>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</si>
  <si>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</si>
  <si>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</si>
  <si>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</si>
  <si>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</si>
  <si>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</si>
  <si>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</si>
  <si>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</si>
  <si>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</si>
  <si>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</si>
  <si>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</si>
  <si>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</si>
  <si>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</si>
  <si>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</si>
  <si>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</si>
  <si>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</si>
  <si>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</si>
  <si>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</si>
  <si>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</si>
  <si>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</si>
  <si>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</si>
  <si>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</si>
  <si>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</si>
  <si>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</si>
  <si>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</si>
  <si>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</si>
  <si>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</si>
  <si>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</si>
  <si>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</si>
  <si>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</si>
  <si>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</si>
  <si>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</si>
  <si>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</si>
  <si>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</si>
  <si>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</si>
  <si>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</si>
  <si>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</si>
  <si>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</si>
  <si>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</si>
  <si>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</si>
  <si>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</si>
  <si>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</si>
  <si>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</si>
  <si>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</si>
  <si>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</si>
  <si>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</si>
  <si>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</si>
  <si>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</si>
  <si>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</si>
  <si>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</si>
  <si>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</si>
  <si>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</si>
  <si>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</si>
  <si>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</si>
  <si>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</si>
  <si>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</si>
  <si>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</si>
  <si>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</si>
  <si>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</si>
  <si>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</si>
  <si>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</si>
  <si>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</si>
  <si>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</si>
  <si>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</si>
  <si>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</si>
  <si>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</si>
  <si>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</si>
  <si>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</si>
  <si>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</si>
  <si>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</si>
  <si>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</si>
  <si>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</si>
  <si>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</si>
  <si>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</si>
  <si>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</si>
  <si>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</si>
  <si>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</si>
  <si>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</si>
  <si>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</si>
  <si>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</si>
  <si>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</si>
  <si>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</si>
  <si>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</si>
  <si>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</si>
  <si>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</si>
  <si>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</si>
  <si>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</si>
  <si>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</si>
  <si>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</si>
  <si>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</si>
  <si>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</si>
  <si>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</si>
  <si>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</si>
  <si>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</si>
  <si>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</si>
  <si>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</si>
  <si>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</si>
  <si>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</si>
  <si>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</si>
  <si>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</si>
  <si>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</si>
  <si>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</si>
  <si>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</si>
  <si>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</si>
  <si>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</si>
  <si>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</si>
  <si>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</si>
  <si>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</si>
  <si>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</si>
  <si>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</si>
  <si>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</si>
  <si>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</si>
  <si>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</si>
  <si>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</si>
  <si>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</si>
  <si>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</si>
  <si>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</si>
  <si>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</si>
  <si>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</si>
  <si>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</si>
  <si>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</si>
  <si>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</si>
  <si>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</si>
  <si>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</si>
  <si>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</si>
  <si>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</si>
  <si>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</si>
  <si>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</si>
  <si>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</si>
  <si>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</si>
  <si>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</si>
  <si>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</si>
  <si>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</si>
  <si>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</si>
  <si>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</si>
  <si>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</si>
  <si>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</si>
  <si>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</si>
  <si>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</si>
  <si>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</si>
  <si>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</si>
  <si>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</si>
  <si>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</si>
  <si>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</si>
  <si>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</si>
  <si>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</si>
  <si>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</si>
  <si>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</si>
  <si>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</si>
  <si>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</si>
  <si>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</si>
  <si>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</si>
  <si>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</si>
  <si>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</si>
  <si>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</si>
  <si>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</si>
  <si>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</si>
  <si>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</si>
  <si>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</si>
  <si>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</si>
  <si>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</si>
  <si>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</si>
  <si>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</si>
  <si>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</si>
  <si>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</si>
  <si>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</si>
  <si>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</si>
  <si>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</si>
  <si>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</si>
  <si>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</si>
  <si>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</si>
  <si>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</si>
  <si>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</si>
  <si>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</si>
  <si>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</si>
  <si>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</si>
  <si>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</si>
  <si>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</si>
  <si>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</si>
  <si>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</si>
  <si>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</si>
  <si>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</si>
  <si>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</si>
  <si>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</si>
  <si>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</si>
  <si>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</si>
  <si>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</si>
  <si>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</si>
  <si>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</si>
  <si>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</si>
  <si>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</si>
  <si>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</si>
  <si>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</si>
  <si>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</si>
  <si>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</si>
  <si>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</si>
  <si>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</si>
  <si>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</si>
  <si>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</si>
  <si>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</si>
  <si>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</si>
  <si>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</si>
  <si>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</si>
  <si>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</si>
  <si>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</si>
  <si>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</si>
  <si>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</si>
  <si>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</si>
  <si>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</si>
  <si>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</si>
  <si>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</si>
  <si>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</si>
  <si>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</si>
  <si>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</si>
  <si>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</si>
  <si>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</si>
  <si>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</si>
  <si>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</si>
  <si>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</si>
  <si>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</si>
  <si>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</si>
  <si>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</si>
  <si>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</si>
  <si>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</si>
  <si>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</si>
  <si>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</si>
  <si>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</si>
  <si>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</si>
  <si>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</si>
  <si>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</si>
  <si>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</si>
  <si>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</si>
  <si>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</si>
  <si>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</si>
  <si>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</si>
  <si>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</si>
  <si>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</si>
  <si>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</si>
  <si>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</si>
  <si>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</si>
  <si>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</si>
  <si>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</si>
  <si>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</si>
  <si>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</si>
  <si>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</si>
  <si>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</si>
  <si>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</si>
  <si>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</si>
  <si>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</si>
  <si>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</si>
  <si>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</si>
  <si>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</si>
  <si>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</si>
  <si>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</si>
  <si>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</si>
  <si>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</si>
  <si>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</si>
  <si>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</si>
  <si>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</si>
  <si>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</si>
  <si>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</si>
  <si>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</si>
  <si>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</si>
  <si>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</si>
  <si>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</si>
  <si>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</si>
  <si>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</si>
  <si>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</si>
  <si>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</si>
  <si>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</si>
  <si>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</si>
  <si>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</si>
  <si>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</si>
  <si>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</si>
  <si>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</si>
  <si>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</si>
  <si>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</si>
  <si>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</si>
  <si>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</si>
  <si>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</si>
  <si>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</si>
  <si>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</si>
  <si>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</si>
  <si>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</si>
  <si>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</si>
  <si>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</si>
  <si>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</si>
  <si>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</si>
  <si>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</si>
  <si>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</si>
  <si>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</si>
  <si>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</si>
  <si>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</si>
  <si>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</si>
  <si>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</si>
  <si>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</si>
  <si>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</si>
  <si>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</si>
  <si>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</si>
  <si>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</si>
  <si>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</si>
  <si>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</si>
  <si>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</si>
  <si>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</si>
  <si>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</si>
  <si>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</si>
  <si>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</si>
  <si>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</si>
  <si>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</si>
  <si>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</si>
  <si>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</si>
  <si>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</si>
  <si>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</si>
  <si>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</si>
  <si>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</si>
  <si>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</si>
  <si>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</si>
  <si>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</si>
  <si>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</si>
  <si>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</si>
  <si>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</si>
  <si>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</si>
  <si>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</si>
  <si>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</si>
  <si>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</si>
  <si>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</si>
  <si>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</si>
  <si>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</si>
  <si>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</si>
  <si>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</si>
  <si>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</si>
  <si>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</si>
  <si>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</si>
  <si>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</si>
  <si>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</si>
  <si>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</si>
  <si>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</si>
  <si>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</si>
  <si>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</si>
  <si>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</si>
  <si>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</si>
  <si>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</si>
  <si>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</si>
  <si>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</si>
  <si>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</si>
  <si>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</si>
  <si>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</si>
  <si>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</si>
  <si>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</si>
  <si>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</si>
  <si>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</si>
  <si>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</si>
  <si>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</si>
  <si>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</si>
  <si>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</si>
  <si>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</si>
  <si>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</si>
  <si>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</si>
  <si>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</si>
  <si>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</si>
  <si>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</si>
  <si>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</si>
  <si>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</si>
  <si>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</si>
  <si>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</si>
  <si>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</si>
  <si>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</si>
  <si>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</si>
  <si>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</si>
  <si>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</si>
  <si>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</si>
  <si>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</si>
  <si>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</si>
  <si>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</si>
  <si>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</si>
  <si>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</si>
  <si>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</si>
  <si>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</si>
  <si>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</si>
  <si>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</si>
  <si>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</si>
  <si>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</si>
  <si>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</si>
  <si>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</si>
  <si>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</si>
  <si>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</si>
  <si>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</si>
  <si>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</si>
  <si>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</si>
  <si>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</si>
  <si>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</si>
  <si>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</si>
  <si>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</si>
  <si>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</si>
  <si>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</si>
  <si>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</si>
  <si>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</si>
  <si>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</si>
  <si>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</si>
  <si>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</si>
  <si>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</si>
  <si>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</si>
  <si>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</si>
  <si>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</si>
  <si>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</si>
  <si>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</si>
  <si>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</si>
  <si>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</si>
  <si>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</si>
  <si>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</si>
  <si>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</si>
  <si>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</si>
  <si>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</si>
  <si>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</si>
  <si>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</si>
  <si>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</si>
  <si>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</si>
  <si>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</si>
  <si>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</si>
  <si>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</si>
  <si>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</si>
  <si>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</si>
  <si>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</si>
  <si>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</si>
  <si>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</si>
  <si>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</si>
  <si>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</si>
  <si>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</si>
  <si>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</si>
  <si>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</si>
  <si>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</si>
  <si>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</si>
  <si>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</si>
  <si>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</si>
  <si>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</si>
  <si>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</si>
  <si>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</si>
  <si>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</si>
  <si>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</si>
  <si>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</si>
  <si>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</si>
  <si>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</si>
  <si>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</si>
  <si>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</si>
  <si>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</si>
  <si>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</si>
  <si>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</si>
  <si>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</si>
  <si>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</si>
  <si>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</si>
  <si>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</si>
  <si>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</si>
  <si>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</si>
  <si>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</si>
  <si>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</si>
  <si>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</si>
  <si>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</si>
  <si>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</si>
  <si>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</si>
  <si>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</si>
  <si>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</si>
  <si>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</si>
  <si>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</si>
  <si>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</si>
  <si>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</si>
  <si>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</si>
  <si>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</si>
  <si>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</si>
  <si>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</si>
  <si>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</si>
  <si>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</si>
  <si>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</si>
  <si>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</si>
  <si>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</si>
  <si>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</si>
  <si>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</si>
  <si>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</si>
  <si>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</si>
  <si>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</si>
  <si>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</si>
  <si>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</si>
  <si>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</si>
  <si>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</si>
  <si>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</si>
  <si>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</si>
  <si>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</si>
  <si>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</si>
  <si>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</si>
  <si>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</si>
  <si>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</si>
  <si>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</si>
  <si>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</si>
  <si>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</si>
  <si>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</si>
  <si>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</si>
  <si>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</si>
  <si>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</si>
  <si>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</si>
  <si>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</si>
  <si>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</si>
  <si>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</si>
  <si>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</si>
  <si>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</si>
  <si>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</si>
  <si>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</si>
  <si>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</si>
  <si>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</si>
  <si>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</si>
  <si>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</si>
  <si>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</si>
  <si>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</si>
  <si>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</si>
  <si>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</si>
  <si>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</si>
  <si>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</si>
  <si>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</si>
  <si>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</si>
  <si>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</si>
  <si>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</si>
  <si>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</si>
  <si>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</si>
  <si>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</si>
  <si>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</si>
  <si>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</si>
  <si>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</si>
  <si>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</si>
  <si>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</si>
  <si>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</si>
  <si>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</si>
  <si>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</si>
  <si>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</si>
  <si>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</si>
  <si>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</si>
  <si>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</si>
  <si>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</si>
  <si>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</si>
  <si>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</si>
  <si>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</si>
  <si>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</si>
  <si>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</si>
  <si>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</si>
  <si>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</si>
  <si>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</si>
  <si>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</si>
  <si>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</si>
  <si>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</si>
  <si>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</si>
  <si>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</si>
  <si>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</si>
  <si>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</si>
  <si>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</si>
  <si>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</si>
  <si>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</si>
  <si>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</si>
  <si>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</si>
  <si>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</si>
  <si>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</si>
  <si>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</si>
  <si>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</si>
  <si>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</si>
  <si>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</si>
  <si>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</si>
  <si>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</si>
  <si>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</si>
  <si>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</si>
  <si>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</si>
  <si>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</si>
  <si>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</si>
  <si>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</si>
  <si>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</si>
  <si>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</si>
  <si>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</si>
  <si>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</si>
  <si>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</si>
  <si>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</si>
  <si>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</si>
  <si>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</si>
  <si>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</si>
  <si>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</si>
  <si>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</si>
  <si>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</si>
  <si>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</si>
  <si>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</si>
  <si>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</si>
  <si>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</si>
  <si>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</si>
  <si>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</si>
  <si>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</si>
  <si>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</si>
  <si>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</si>
  <si>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</si>
  <si>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</si>
  <si>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</si>
  <si>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</si>
  <si>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</si>
  <si>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</si>
  <si>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</si>
  <si>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</si>
  <si>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</si>
  <si>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</si>
  <si>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</si>
  <si>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</si>
  <si>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</si>
  <si>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</si>
  <si>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</si>
  <si>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</si>
  <si>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</si>
  <si>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</si>
  <si>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</si>
  <si>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</si>
  <si>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</si>
  <si>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</si>
  <si>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</si>
  <si>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</si>
  <si>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</si>
  <si>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</si>
  <si>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</si>
  <si>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</si>
  <si>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</si>
  <si>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</si>
  <si>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</si>
  <si>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</si>
  <si>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</si>
  <si>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</si>
  <si>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</si>
  <si>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</si>
  <si>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</si>
  <si>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</si>
  <si>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</si>
  <si>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</si>
  <si>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</si>
  <si>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</si>
  <si>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</si>
  <si>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</si>
  <si>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</si>
  <si>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</si>
  <si>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</si>
  <si>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</si>
  <si>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</si>
  <si>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</si>
  <si>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</si>
  <si>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</si>
  <si>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</si>
  <si>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</si>
  <si>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</si>
  <si>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</si>
  <si>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</si>
  <si>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</si>
  <si>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</si>
  <si>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</si>
  <si>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</si>
  <si>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</si>
  <si>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</si>
  <si>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</si>
  <si>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</si>
  <si>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</si>
  <si>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</si>
  <si>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</si>
  <si>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</si>
  <si>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</si>
  <si>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</si>
  <si>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</si>
  <si>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</si>
  <si>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</si>
  <si>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</si>
  <si>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</si>
  <si>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</si>
  <si>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</si>
  <si>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</si>
  <si>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</si>
  <si>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</si>
  <si>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</si>
  <si>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</si>
  <si>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</si>
  <si>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</si>
  <si>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</si>
  <si>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</si>
  <si>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</si>
  <si>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</si>
  <si>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</si>
  <si>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</si>
  <si>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</si>
  <si>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</si>
  <si>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</si>
  <si>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</si>
  <si>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</si>
  <si>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</si>
  <si>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</si>
  <si>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</si>
  <si>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</si>
  <si>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</si>
  <si>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</si>
  <si>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</si>
  <si>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</si>
  <si>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</si>
  <si>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</si>
  <si>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</si>
  <si>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</si>
  <si>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</si>
  <si>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</si>
  <si>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</si>
  <si>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</si>
  <si>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</si>
  <si>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</si>
  <si>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</si>
  <si>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</si>
  <si>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</si>
  <si>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</si>
  <si>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</si>
  <si>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</si>
  <si>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</si>
  <si>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</si>
  <si>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</si>
  <si>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</si>
  <si>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</si>
  <si>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</si>
  <si>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</si>
  <si>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</si>
  <si>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</si>
  <si>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</si>
  <si>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</si>
  <si>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</si>
  <si>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</si>
  <si>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</si>
  <si>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</si>
  <si>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</si>
  <si>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</si>
  <si>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</si>
  <si>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</si>
  <si>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</si>
  <si>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</si>
  <si>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</si>
  <si>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</si>
  <si>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</si>
  <si>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</si>
  <si>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</si>
  <si>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</si>
  <si>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</si>
  <si>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</si>
  <si>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</si>
  <si>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</si>
  <si>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</si>
  <si>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</si>
  <si>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</si>
  <si>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</si>
  <si>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</si>
  <si>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</si>
  <si>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</si>
  <si>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</si>
  <si>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</si>
  <si>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</si>
  <si>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</si>
  <si>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</si>
  <si>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</si>
  <si>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</si>
  <si>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</si>
  <si>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</si>
  <si>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</si>
  <si>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</si>
  <si>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</si>
  <si>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</si>
  <si>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</si>
  <si>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</si>
  <si>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</si>
  <si>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</si>
  <si>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</si>
  <si>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</si>
  <si>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</si>
  <si>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</si>
  <si>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</si>
  <si>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</si>
  <si>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</si>
  <si>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</si>
  <si>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</si>
  <si>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</si>
  <si>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</si>
  <si>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</si>
  <si>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</si>
  <si>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</si>
  <si>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</si>
  <si>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</si>
  <si>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</si>
  <si>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</si>
  <si>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</si>
  <si>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</si>
  <si>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</si>
  <si>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</si>
  <si>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</si>
  <si>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</si>
  <si>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</si>
  <si>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</si>
  <si>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</si>
  <si>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</si>
  <si>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</si>
  <si>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</si>
  <si>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</si>
  <si>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</si>
  <si>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</si>
  <si>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</si>
  <si>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</si>
  <si>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</si>
  <si>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</si>
  <si>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</si>
  <si>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</si>
  <si>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</si>
  <si>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</si>
  <si>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</si>
  <si>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</si>
  <si>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</si>
  <si>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</si>
  <si>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</si>
  <si>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</si>
  <si>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</si>
  <si>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</si>
  <si>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</si>
  <si>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</si>
  <si>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</si>
  <si>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</si>
  <si>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</si>
  <si>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</si>
  <si>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</si>
  <si>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</si>
  <si>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</si>
  <si>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</si>
  <si>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</si>
  <si>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</si>
  <si>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</si>
  <si>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</si>
  <si>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</si>
  <si>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</si>
  <si>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</si>
  <si>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</si>
  <si>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</si>
  <si>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</si>
  <si>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</si>
  <si>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</si>
  <si>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</si>
  <si>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</si>
  <si>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</si>
  <si>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</si>
  <si>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</si>
  <si>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</si>
  <si>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</si>
  <si>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</si>
  <si>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</si>
  <si>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</si>
  <si>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</si>
  <si>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</si>
  <si>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</si>
  <si>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</si>
  <si>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</si>
  <si>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</si>
  <si>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</si>
  <si>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</si>
  <si>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</si>
  <si>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</si>
  <si>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</si>
  <si>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</si>
  <si>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</si>
  <si>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</si>
  <si>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</si>
  <si>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</si>
  <si>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</si>
  <si>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</si>
  <si>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</si>
  <si>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</si>
  <si>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</si>
  <si>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</si>
  <si>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</si>
  <si>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</si>
  <si>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</si>
  <si>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</si>
  <si>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</si>
  <si>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</si>
  <si>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</si>
  <si>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</si>
  <si>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</si>
  <si>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</si>
  <si>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</si>
  <si>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</si>
  <si>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</si>
  <si>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</si>
  <si>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</si>
  <si>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</si>
  <si>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</si>
  <si>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</si>
  <si>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</si>
  <si>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</si>
  <si>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</si>
  <si>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</si>
  <si>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</si>
  <si>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</si>
  <si>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</si>
  <si>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</si>
  <si>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</si>
  <si>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</si>
  <si>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</si>
  <si>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</si>
  <si>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</si>
  <si>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</si>
  <si>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</si>
  <si>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</si>
  <si>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</si>
  <si>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</si>
  <si>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</si>
  <si>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</si>
  <si>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</si>
  <si>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</si>
  <si>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</si>
  <si>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</si>
  <si>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</si>
  <si>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</si>
  <si>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</si>
  <si>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</si>
  <si>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</si>
  <si>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</si>
  <si>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</si>
  <si>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</si>
  <si>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</si>
  <si>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</si>
  <si>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</si>
  <si>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</si>
  <si>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</si>
  <si>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</si>
  <si>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</si>
  <si>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</si>
  <si>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</si>
  <si>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</si>
  <si>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</si>
  <si>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</si>
  <si>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</si>
  <si>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</si>
  <si>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</si>
  <si>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</si>
  <si>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</si>
  <si>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</si>
  <si>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</si>
  <si>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</si>
  <si>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</si>
  <si>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</si>
  <si>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</si>
  <si>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</si>
  <si>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</si>
  <si>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</si>
  <si>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</si>
  <si>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</si>
  <si>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</si>
  <si>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</si>
  <si>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</si>
  <si>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</si>
  <si>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</si>
  <si>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</si>
  <si>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</si>
  <si>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</si>
  <si>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</si>
  <si>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</si>
  <si>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</si>
  <si>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</si>
  <si>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</si>
  <si>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</si>
  <si>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</si>
  <si>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</si>
  <si>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</si>
  <si>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</si>
  <si>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</si>
  <si>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</si>
  <si>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</si>
  <si>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</si>
  <si>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</si>
  <si>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</si>
  <si>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</si>
  <si>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</si>
  <si>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</si>
  <si>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</si>
  <si>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</si>
  <si>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</si>
  <si>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</si>
  <si>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</si>
  <si>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</si>
  <si>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</si>
  <si>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</si>
  <si>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</si>
  <si>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</si>
  <si>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</si>
  <si>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</si>
  <si>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</si>
  <si>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</si>
  <si>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</si>
  <si>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</si>
  <si>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</si>
  <si>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</si>
  <si>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</si>
  <si>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</si>
  <si>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</si>
  <si>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</si>
  <si>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</si>
  <si>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</si>
  <si>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</si>
  <si>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</si>
  <si>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</si>
  <si>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</si>
  <si>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</si>
  <si>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</si>
  <si>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</si>
  <si>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</si>
  <si>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</si>
  <si>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</si>
  <si>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</si>
  <si>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</si>
  <si>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</si>
  <si>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</si>
  <si>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</si>
  <si>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</si>
  <si>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</si>
  <si>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</si>
  <si>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</si>
  <si>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</si>
  <si>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</si>
  <si>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</si>
  <si>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</si>
  <si>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</si>
  <si>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</si>
  <si>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</si>
  <si>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</si>
  <si>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</si>
  <si>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</si>
  <si>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</si>
  <si>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</si>
  <si>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</si>
  <si>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</si>
  <si>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</si>
  <si>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</si>
  <si>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</si>
  <si>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</si>
  <si>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</si>
  <si>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</si>
  <si>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</si>
  <si>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</si>
  <si>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</si>
  <si>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</si>
  <si>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</si>
  <si>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</si>
  <si>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</si>
  <si>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</si>
  <si>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</si>
  <si>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</si>
  <si>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</si>
  <si>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</si>
  <si>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</si>
  <si>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</si>
  <si>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</si>
  <si>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</si>
  <si>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</si>
  <si>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</si>
  <si>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</si>
  <si>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</si>
  <si>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</si>
  <si>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</si>
  <si>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</si>
  <si>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</si>
  <si>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</si>
  <si>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</si>
  <si>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</si>
  <si>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</si>
  <si>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</si>
  <si>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</si>
  <si>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</si>
  <si>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</si>
  <si>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</si>
  <si>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</si>
  <si>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</si>
  <si>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</si>
  <si>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</si>
  <si>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</si>
  <si>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</si>
  <si>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</si>
  <si>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</si>
  <si>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</si>
  <si>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</si>
  <si>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</si>
  <si>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</si>
  <si>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</si>
  <si>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</si>
  <si>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</si>
  <si>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</si>
  <si>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</si>
  <si>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</si>
  <si>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</si>
  <si>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</si>
  <si>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</si>
  <si>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</si>
  <si>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</si>
  <si>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</si>
  <si>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</si>
  <si>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</si>
  <si>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</si>
  <si>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</si>
  <si>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</si>
  <si>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</si>
  <si>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</si>
  <si>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</si>
  <si>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</si>
  <si>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</si>
  <si>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</si>
  <si>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</si>
  <si>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</si>
  <si>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</si>
  <si>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</si>
  <si>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</si>
  <si>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</si>
  <si>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</si>
  <si>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</si>
  <si>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</si>
  <si>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</si>
  <si>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</si>
  <si>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</si>
  <si>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</si>
  <si>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</si>
  <si>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</si>
  <si>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</si>
  <si>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</si>
  <si>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</si>
  <si>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</si>
  <si>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</si>
  <si>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</si>
  <si>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</si>
  <si>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</si>
  <si>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</si>
  <si>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</si>
  <si>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</si>
  <si>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</si>
  <si>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</si>
  <si>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</si>
  <si>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</si>
  <si>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</si>
  <si>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</si>
  <si>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</si>
  <si>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</si>
  <si>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</si>
  <si>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</si>
  <si>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</si>
  <si>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</si>
  <si>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</si>
  <si>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</si>
  <si>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</si>
  <si>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</si>
  <si>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</si>
  <si>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</si>
  <si>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</si>
  <si>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</si>
  <si>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</si>
  <si>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</si>
  <si>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</si>
  <si>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</si>
  <si>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</si>
  <si>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</si>
  <si>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</si>
  <si>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</si>
  <si>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</si>
  <si>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</si>
  <si>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</si>
  <si>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</si>
  <si>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</si>
  <si>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</si>
  <si>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</si>
  <si>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</si>
  <si>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</si>
  <si>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</si>
  <si>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</si>
  <si>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</si>
  <si>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</si>
  <si>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</si>
  <si>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</si>
  <si>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</si>
  <si>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</si>
  <si>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</si>
  <si>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</si>
  <si>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</si>
  <si>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</si>
  <si>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</si>
  <si>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</si>
  <si>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</si>
  <si>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</si>
  <si>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</si>
  <si>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</si>
  <si>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</si>
  <si>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</si>
  <si>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</si>
  <si>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</si>
  <si>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</si>
  <si>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</si>
  <si>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</si>
  <si>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</si>
  <si>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</si>
  <si>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</si>
  <si>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</si>
  <si>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</si>
  <si>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</si>
  <si>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</si>
  <si>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</si>
  <si>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</si>
  <si>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</si>
  <si>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</si>
  <si>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</si>
  <si>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</si>
  <si>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</si>
  <si>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</si>
  <si>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</si>
  <si>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</si>
  <si>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</si>
  <si>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</si>
  <si>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</si>
  <si>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</si>
  <si>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</si>
  <si>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</si>
  <si>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</si>
  <si>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</si>
  <si>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</si>
  <si>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</si>
  <si>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</si>
  <si>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</si>
  <si>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</si>
  <si>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</si>
  <si>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</si>
  <si>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</si>
  <si>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</si>
  <si>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</si>
  <si>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</si>
  <si>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</si>
  <si>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</si>
  <si>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</si>
  <si>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</si>
  <si>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</si>
  <si>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</si>
  <si>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</si>
  <si>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</si>
  <si>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</si>
  <si>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</si>
  <si>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</si>
  <si>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</si>
  <si>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</si>
  <si>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</si>
  <si>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</si>
  <si>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</si>
  <si>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</si>
  <si>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</si>
  <si>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</si>
  <si>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</si>
  <si>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</si>
  <si>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</si>
  <si>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</si>
  <si>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</si>
  <si>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</si>
  <si>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</si>
  <si>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</si>
  <si>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</si>
  <si>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</si>
  <si>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</si>
  <si>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</si>
  <si>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</si>
  <si>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</si>
  <si>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</si>
  <si>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</si>
  <si>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</si>
  <si>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</si>
  <si>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</si>
  <si>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</si>
  <si>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</si>
  <si>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</si>
  <si>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</si>
  <si>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</si>
  <si>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</si>
  <si>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</si>
  <si>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</si>
  <si>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</si>
  <si>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</si>
  <si>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</si>
  <si>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</si>
  <si>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</si>
  <si>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</si>
  <si>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</si>
  <si>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</si>
  <si>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</si>
  <si>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</si>
  <si>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</si>
  <si>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</si>
  <si>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</si>
  <si>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</si>
  <si>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</si>
  <si>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</si>
  <si>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</si>
  <si>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</si>
  <si>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</si>
  <si>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</si>
  <si>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</si>
  <si>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</si>
  <si>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</si>
  <si>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</si>
  <si>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</si>
  <si>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</si>
  <si>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</si>
  <si>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</si>
  <si>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</si>
  <si>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</si>
  <si>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</si>
  <si>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</si>
  <si>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</si>
  <si>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</si>
  <si>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</si>
  <si>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</si>
  <si>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</si>
  <si>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</si>
  <si>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</si>
  <si>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</si>
  <si>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</si>
  <si>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</si>
  <si>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</si>
  <si>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</si>
  <si>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</si>
  <si>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</si>
  <si>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</si>
  <si>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</si>
  <si>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</si>
  <si>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</si>
  <si>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</si>
  <si>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</si>
  <si>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</si>
  <si>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</si>
  <si>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</si>
  <si>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</si>
  <si>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</si>
  <si>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</si>
  <si>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</si>
  <si>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</si>
  <si>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</si>
  <si>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</si>
  <si>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</si>
  <si>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</si>
  <si>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</si>
  <si>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</si>
  <si>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</si>
  <si>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</si>
  <si>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</si>
  <si>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</si>
  <si>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</si>
  <si>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</si>
  <si>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</si>
  <si>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</si>
  <si>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</si>
  <si>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</si>
  <si>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</si>
  <si>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</si>
  <si>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</si>
  <si>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</si>
  <si>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</si>
  <si>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</si>
  <si>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</si>
  <si>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</si>
  <si>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</si>
  <si>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</si>
  <si>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</si>
  <si>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</si>
  <si>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</si>
  <si>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</si>
  <si>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</si>
  <si>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</si>
  <si>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</si>
  <si>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</si>
  <si>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</si>
  <si>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</si>
  <si>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</si>
  <si>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</si>
  <si>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</si>
  <si>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</si>
  <si>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</si>
  <si>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</si>
  <si>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</si>
  <si>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</si>
  <si>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</si>
  <si>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</si>
  <si>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</si>
  <si>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</si>
  <si>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</si>
  <si>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</si>
  <si>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</si>
  <si>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</si>
  <si>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</si>
  <si>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</si>
  <si>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</si>
  <si>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</si>
  <si>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</si>
  <si>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</si>
  <si>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</si>
  <si>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</si>
  <si>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</si>
  <si>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</si>
  <si>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</si>
  <si>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</si>
  <si>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</si>
  <si>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</si>
  <si>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</si>
  <si>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</si>
  <si>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</si>
  <si>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</si>
  <si>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</si>
  <si>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</si>
  <si>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</si>
  <si>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</si>
  <si>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</si>
  <si>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</si>
  <si>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</si>
  <si>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</si>
  <si>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</si>
  <si>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</si>
  <si>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</si>
  <si>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</si>
  <si>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</si>
  <si>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</si>
  <si>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</si>
  <si>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</si>
  <si>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</si>
  <si>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</si>
  <si>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</si>
  <si>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</si>
  <si>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</si>
  <si>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</si>
  <si>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</si>
  <si>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</si>
  <si>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</si>
  <si>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</si>
  <si>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</si>
  <si>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</si>
  <si>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</si>
  <si>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</si>
  <si>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</si>
  <si>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</si>
  <si>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</si>
  <si>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</si>
  <si>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</si>
  <si>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</si>
  <si>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</si>
  <si>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</si>
  <si>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</si>
  <si>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</si>
  <si>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</si>
  <si>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</si>
  <si>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</si>
  <si>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</si>
  <si>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</si>
  <si>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</si>
  <si>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</si>
  <si>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</si>
  <si>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</si>
  <si>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</si>
  <si>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</si>
  <si>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</si>
  <si>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</si>
  <si>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</si>
  <si>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</si>
  <si>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</si>
  <si>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</si>
  <si>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</si>
  <si>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</si>
  <si>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</si>
  <si>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</si>
  <si>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</si>
  <si>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</si>
  <si>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</si>
  <si>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</si>
  <si>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</si>
  <si>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</si>
  <si>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</si>
  <si>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</si>
  <si>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</si>
  <si>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</si>
  <si>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</si>
  <si>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</si>
  <si>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</si>
  <si>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</si>
  <si>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</si>
  <si>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</si>
  <si>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</si>
  <si>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</si>
  <si>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</si>
  <si>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</si>
  <si>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</si>
  <si>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</si>
  <si>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</si>
  <si>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</si>
  <si>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</si>
  <si>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</si>
  <si>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</si>
  <si>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</si>
  <si>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</si>
  <si>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</si>
  <si>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</si>
  <si>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</si>
  <si>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</si>
  <si>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</si>
  <si>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</si>
  <si>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</si>
  <si>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</si>
  <si>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</si>
  <si>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</si>
  <si>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</si>
  <si>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</si>
  <si>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</si>
  <si>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</si>
  <si>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</si>
  <si>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</si>
  <si>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</si>
  <si>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</si>
  <si>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</si>
  <si>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</si>
  <si>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</si>
  <si>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</si>
  <si>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</si>
  <si>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</si>
  <si>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</si>
  <si>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</si>
  <si>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</si>
  <si>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</si>
  <si>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</si>
  <si>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</si>
  <si>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</si>
  <si>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</si>
  <si>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</si>
  <si>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</si>
  <si>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</si>
  <si>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</si>
  <si>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</si>
  <si>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</si>
  <si>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</si>
  <si>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</si>
  <si>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</si>
  <si>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</si>
  <si>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</si>
  <si>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</si>
  <si>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</si>
  <si>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</si>
  <si>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</si>
  <si>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</si>
  <si>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</si>
  <si>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</si>
  <si>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</si>
  <si>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</si>
  <si>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</si>
  <si>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</si>
  <si>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</si>
  <si>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</si>
  <si>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</si>
  <si>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</si>
  <si>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</si>
  <si>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</si>
  <si>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</si>
  <si>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</si>
  <si>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</si>
  <si>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</si>
  <si>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</si>
  <si>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</si>
  <si>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</si>
  <si>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</si>
  <si>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</si>
  <si>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</si>
  <si>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</si>
  <si>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</si>
  <si>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</si>
  <si>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</si>
  <si>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</si>
  <si>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</si>
  <si>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</si>
  <si>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</si>
  <si>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</si>
  <si>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</si>
  <si>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</si>
  <si>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</si>
  <si>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</si>
  <si>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</si>
  <si>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</si>
  <si>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</si>
  <si>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</si>
  <si>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</si>
  <si>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</si>
  <si>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</si>
  <si>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</si>
  <si>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</si>
  <si>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</si>
  <si>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</si>
  <si>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</si>
  <si>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</si>
  <si>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</si>
  <si>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</si>
  <si>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</si>
  <si>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</si>
  <si>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</si>
  <si>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</si>
  <si>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</si>
  <si>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</si>
  <si>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</si>
  <si>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</si>
  <si>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</si>
  <si>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</si>
  <si>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</si>
  <si>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</si>
  <si>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</si>
  <si>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</si>
  <si>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</si>
  <si>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</si>
  <si>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</si>
  <si>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</si>
  <si>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</si>
  <si>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</si>
  <si>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</si>
  <si>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</si>
  <si>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</si>
  <si>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</si>
  <si>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</si>
  <si>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</si>
  <si>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</si>
  <si>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</si>
  <si>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</si>
  <si>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</si>
  <si>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</si>
  <si>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</si>
  <si>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</si>
  <si>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</si>
  <si>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</si>
  <si>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</si>
  <si>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</si>
  <si>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</si>
  <si>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</si>
  <si>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</si>
  <si>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</si>
  <si>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</si>
  <si>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</si>
  <si>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</si>
  <si>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</si>
  <si>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</si>
  <si>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</si>
  <si>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</si>
  <si>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</si>
  <si>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</si>
  <si>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</si>
  <si>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</si>
  <si>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</si>
  <si>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</si>
  <si>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</si>
  <si>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</si>
  <si>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</si>
  <si>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</si>
  <si>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</si>
  <si>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</si>
  <si>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</si>
  <si>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</si>
  <si>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</si>
  <si>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</si>
  <si>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</si>
  <si>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</si>
  <si>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</si>
  <si>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</si>
  <si>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</si>
  <si>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</si>
  <si>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</si>
  <si>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</si>
  <si>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</si>
  <si>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</si>
  <si>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</si>
  <si>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</si>
  <si>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</si>
  <si>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</si>
  <si>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</si>
  <si>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</si>
  <si>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</si>
  <si>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</si>
  <si>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</si>
  <si>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</si>
  <si>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</si>
  <si>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</si>
  <si>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</si>
  <si>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</si>
  <si>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</si>
  <si>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</si>
  <si>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</si>
  <si>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</si>
  <si>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</si>
  <si>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</si>
  <si>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</si>
  <si>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</si>
  <si>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</si>
  <si>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</si>
  <si>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</si>
  <si>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</si>
  <si>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</si>
  <si>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</si>
  <si>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</si>
  <si>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</si>
  <si>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</si>
  <si>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</si>
  <si>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</si>
  <si>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</si>
  <si>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</si>
  <si>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</si>
  <si>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</si>
  <si>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</si>
  <si>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</si>
  <si>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</si>
  <si>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</si>
  <si>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</si>
  <si>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</si>
  <si>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</si>
  <si>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</si>
  <si>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</si>
  <si>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</si>
  <si>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</si>
  <si>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</si>
  <si>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</si>
  <si>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</si>
  <si>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</si>
  <si>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</si>
  <si>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</si>
  <si>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</si>
  <si>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</si>
  <si>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</si>
  <si>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</si>
  <si>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</si>
  <si>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</si>
  <si>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</si>
  <si>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</si>
  <si>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</si>
  <si>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</si>
  <si>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</si>
  <si>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</si>
  <si>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</si>
  <si>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</si>
  <si>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</si>
  <si>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</si>
  <si>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</si>
  <si>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</si>
  <si>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</si>
  <si>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</si>
  <si>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</si>
  <si>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</si>
  <si>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</si>
  <si>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</si>
  <si>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</si>
  <si>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</si>
  <si>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</si>
  <si>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</si>
  <si>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</si>
  <si>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</si>
  <si>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</si>
  <si>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</si>
  <si>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</si>
  <si>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</si>
  <si>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</si>
  <si>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</si>
  <si>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</si>
  <si>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</si>
  <si>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</si>
  <si>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</si>
  <si>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</si>
  <si>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</si>
  <si>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</si>
  <si>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</si>
  <si>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</si>
  <si>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</si>
  <si>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</si>
  <si>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</si>
  <si>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</si>
  <si>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</si>
  <si>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</si>
  <si>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</si>
  <si>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</si>
  <si>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</si>
  <si>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</si>
  <si>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</si>
  <si>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</si>
  <si>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</si>
  <si>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</si>
  <si>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</si>
  <si>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</si>
  <si>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</si>
  <si>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</si>
  <si>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</si>
  <si>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</si>
  <si>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</si>
  <si>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</si>
  <si>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</si>
  <si>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</si>
  <si>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</si>
  <si>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</si>
  <si>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</si>
  <si>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</si>
  <si>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</si>
  <si>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</si>
  <si>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</si>
  <si>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</si>
  <si>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</si>
  <si>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</si>
  <si>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</si>
  <si>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</si>
  <si>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</si>
  <si>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</si>
  <si>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</si>
  <si>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</si>
  <si>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</si>
  <si>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</si>
  <si>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</si>
  <si>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</si>
  <si>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</si>
  <si>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</si>
  <si>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</si>
  <si>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</si>
  <si>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</si>
  <si>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</si>
  <si>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</si>
  <si>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</si>
  <si>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</si>
  <si>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</si>
  <si>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</si>
  <si>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</si>
  <si>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</si>
  <si>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</si>
  <si>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</si>
  <si>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</si>
  <si>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</si>
  <si>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</si>
  <si>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</si>
  <si>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</si>
  <si>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</si>
  <si>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</si>
  <si>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</si>
  <si>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</si>
  <si>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</si>
  <si>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</si>
  <si>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</si>
  <si>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</si>
  <si>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</si>
  <si>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</si>
  <si>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</si>
  <si>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</si>
  <si>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</si>
  <si>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</si>
  <si>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</si>
  <si>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</si>
  <si>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</si>
  <si>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</si>
  <si>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</si>
  <si>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</si>
  <si>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</si>
  <si>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</si>
  <si>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</si>
  <si>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</si>
  <si>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</si>
  <si>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</si>
  <si>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</si>
  <si>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</si>
  <si>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</si>
  <si>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</si>
  <si>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</si>
  <si>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</si>
  <si>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</si>
  <si>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</si>
  <si>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</si>
  <si>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</si>
  <si>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</si>
  <si>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</si>
  <si>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</si>
  <si>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</si>
  <si>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</si>
  <si>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</si>
  <si>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</si>
  <si>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</si>
  <si>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</si>
  <si>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</si>
  <si>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</si>
  <si>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</si>
  <si>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</si>
  <si>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</si>
  <si>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</si>
  <si>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</si>
  <si>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</si>
  <si>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</si>
  <si>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</si>
  <si>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</si>
  <si>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</si>
  <si>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</si>
  <si>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</si>
  <si>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</si>
  <si>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</si>
  <si>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</si>
  <si>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</si>
  <si>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</si>
  <si>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</si>
  <si>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</si>
  <si>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</si>
  <si>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</si>
  <si>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</si>
  <si>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</si>
  <si>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</si>
  <si>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</si>
  <si>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</si>
  <si>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</si>
  <si>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</si>
  <si>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</si>
  <si>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</si>
  <si>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</si>
  <si>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</si>
  <si>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</si>
  <si>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</si>
  <si>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</si>
  <si>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</si>
  <si>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</si>
  <si>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</si>
  <si>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</si>
  <si>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</si>
  <si>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</si>
  <si>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</si>
  <si>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</si>
  <si>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</si>
  <si>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</si>
  <si>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</si>
  <si>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</si>
  <si>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</si>
  <si>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</si>
  <si>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</si>
  <si>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</si>
  <si>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</si>
  <si>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</si>
  <si>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</si>
  <si>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</si>
  <si>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</si>
  <si>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</si>
  <si>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</si>
  <si>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</si>
  <si>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</si>
  <si>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</si>
  <si>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</si>
  <si>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</si>
  <si>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</si>
  <si>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</si>
  <si>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</si>
  <si>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</si>
  <si>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</si>
  <si>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</si>
  <si>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</si>
  <si>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</si>
  <si>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</si>
  <si>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</si>
  <si>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</si>
  <si>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</si>
  <si>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</si>
  <si>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</si>
  <si>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</si>
  <si>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</si>
  <si>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</si>
  <si>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</si>
  <si>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</si>
  <si>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</si>
  <si>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</si>
  <si>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</si>
  <si>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</si>
  <si>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</si>
  <si>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</si>
  <si>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</si>
  <si>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</si>
  <si>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</si>
  <si>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</si>
  <si>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</si>
  <si>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</si>
  <si>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</si>
  <si>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</si>
  <si>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</si>
  <si>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</si>
  <si>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</si>
  <si>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</si>
  <si>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</si>
  <si>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</si>
  <si>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</si>
  <si>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</si>
  <si>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</si>
  <si>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</si>
  <si>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</si>
  <si>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</si>
  <si>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</si>
  <si>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</si>
  <si>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</si>
  <si>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</si>
  <si>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</si>
  <si>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</si>
  <si>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</si>
  <si>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</si>
  <si>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</si>
  <si>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</si>
  <si>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</si>
  <si>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</si>
  <si>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</si>
  <si>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</si>
  <si>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</si>
  <si>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</si>
  <si>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</si>
  <si>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</si>
  <si>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</si>
  <si>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</si>
  <si>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</si>
  <si>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</si>
  <si>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</si>
  <si>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</si>
  <si>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</si>
  <si>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</si>
  <si>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</si>
  <si>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</si>
  <si>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</si>
  <si>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</si>
  <si>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</si>
  <si>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</si>
  <si>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</si>
  <si>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</si>
  <si>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</si>
  <si>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</si>
  <si>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</si>
  <si>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</si>
  <si>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</si>
  <si>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</si>
  <si>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</si>
  <si>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</si>
  <si>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</si>
  <si>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</si>
  <si>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</si>
  <si>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</si>
  <si>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</si>
  <si>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</si>
  <si>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</si>
  <si>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</si>
  <si>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</si>
  <si>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</si>
  <si>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</si>
  <si>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</si>
  <si>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</si>
  <si>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</si>
  <si>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</si>
  <si>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</si>
  <si>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</si>
  <si>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</si>
  <si>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</si>
  <si>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</si>
  <si>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</si>
  <si>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</si>
  <si>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</si>
  <si>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</si>
  <si>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</si>
  <si>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</si>
  <si>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</si>
  <si>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</si>
  <si>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</si>
  <si>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</si>
  <si>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</si>
  <si>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</si>
  <si>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</si>
  <si>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</si>
  <si>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</si>
  <si>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</si>
  <si>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</si>
  <si>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</si>
  <si>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</si>
  <si>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</si>
  <si>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</si>
  <si>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</si>
  <si>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</si>
  <si>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</si>
  <si>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</si>
  <si>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</si>
  <si>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</si>
  <si>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</si>
  <si>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</si>
  <si>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</si>
  <si>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</si>
  <si>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</si>
  <si>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</si>
  <si>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</si>
  <si>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</si>
  <si>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</si>
  <si>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</si>
  <si>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</si>
  <si>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</si>
  <si>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</si>
  <si>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</si>
  <si>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</si>
  <si>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</si>
  <si>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</si>
  <si>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</si>
  <si>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</si>
  <si>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</si>
  <si>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</si>
  <si>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</si>
  <si>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</si>
  <si>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</si>
  <si>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</si>
  <si>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</si>
  <si>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</si>
  <si>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</si>
  <si>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</si>
  <si>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</si>
  <si>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</si>
  <si>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</si>
  <si>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</si>
  <si>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</si>
  <si>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</si>
  <si>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</si>
  <si>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</si>
  <si>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</si>
  <si>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</si>
  <si>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</si>
  <si>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</si>
  <si>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</si>
  <si>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</si>
  <si>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</si>
  <si>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</si>
  <si>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</si>
  <si>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</si>
  <si>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</si>
  <si>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</si>
  <si>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</si>
  <si>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</si>
  <si>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</si>
  <si>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</si>
  <si>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</si>
  <si>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</si>
  <si>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</si>
  <si>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</si>
  <si>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</si>
  <si>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</si>
  <si>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</si>
  <si>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</si>
  <si>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</si>
  <si>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</si>
  <si>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</si>
  <si>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</si>
  <si>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</si>
  <si>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</si>
  <si>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</si>
  <si>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</si>
  <si>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</si>
  <si>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</si>
  <si>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</si>
  <si>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</si>
  <si>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</si>
  <si>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</si>
  <si>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</si>
  <si>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</si>
  <si>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</si>
  <si>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</si>
  <si>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</si>
  <si>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</si>
  <si>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</si>
  <si>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</si>
  <si>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</si>
  <si>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</si>
  <si>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</si>
  <si>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</si>
  <si>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</si>
  <si>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</si>
  <si>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</si>
  <si>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</si>
  <si>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</si>
  <si>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</si>
  <si>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</si>
  <si>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</si>
  <si>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</si>
  <si>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</si>
  <si>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</si>
  <si>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</si>
  <si>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</si>
  <si>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</si>
  <si>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</si>
  <si>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</si>
  <si>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</si>
  <si>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</si>
  <si>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</si>
  <si>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</si>
  <si>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</si>
  <si>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</si>
  <si>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</si>
  <si>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</si>
  <si>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</si>
  <si>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</si>
  <si>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</si>
  <si>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</si>
  <si>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</si>
  <si>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</si>
  <si>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</si>
  <si>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</si>
  <si>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</si>
  <si>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</si>
  <si>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</si>
  <si>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</si>
  <si>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</si>
  <si>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</si>
  <si>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</si>
  <si>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</si>
  <si>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</si>
  <si>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</si>
  <si>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</si>
  <si>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</si>
  <si>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</si>
  <si>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</si>
  <si>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</si>
  <si>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</si>
  <si>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</si>
  <si>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</si>
  <si>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</si>
  <si>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</si>
  <si>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</si>
  <si>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</si>
  <si>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</si>
  <si>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</si>
  <si>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</si>
  <si>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</si>
  <si>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</si>
  <si>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</si>
  <si>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</si>
  <si>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</si>
  <si>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</si>
  <si>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</si>
  <si>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</si>
  <si>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</si>
  <si>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</si>
  <si>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</si>
  <si>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</si>
  <si>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</si>
  <si>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</si>
  <si>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</si>
  <si>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</si>
  <si>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</si>
  <si>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</si>
  <si>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</si>
  <si>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</si>
  <si>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</si>
  <si>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</si>
  <si>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</si>
  <si>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</si>
  <si>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</si>
  <si>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</si>
  <si>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</si>
  <si>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</si>
  <si>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</si>
  <si>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</si>
  <si>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</si>
  <si>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</si>
  <si>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</si>
  <si>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</si>
  <si>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</si>
  <si>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</si>
  <si>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</si>
  <si>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</si>
  <si>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</si>
  <si>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</si>
  <si>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</si>
  <si>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</si>
  <si>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</si>
  <si>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</si>
  <si>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</si>
  <si>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</si>
  <si>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</si>
  <si>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</si>
  <si>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</si>
  <si>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</si>
  <si>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</si>
  <si>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</si>
  <si>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</si>
  <si>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</si>
  <si>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</si>
  <si>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</si>
  <si>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</si>
  <si>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</si>
  <si>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</si>
  <si>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</si>
  <si>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</si>
  <si>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</si>
  <si>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</si>
  <si>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</si>
  <si>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</si>
  <si>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</si>
  <si>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</si>
  <si>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</si>
  <si>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</si>
  <si>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</si>
  <si>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</si>
  <si>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</si>
  <si>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</si>
  <si>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</si>
  <si>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</si>
  <si>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</si>
  <si>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</si>
  <si>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</si>
  <si>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</si>
  <si>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</si>
  <si>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</si>
  <si>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</si>
  <si>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</si>
  <si>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</si>
  <si>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</si>
  <si>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</si>
  <si>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</si>
  <si>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</si>
  <si>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</si>
  <si>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</si>
  <si>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</si>
  <si>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</si>
  <si>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</si>
  <si>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</si>
  <si>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</si>
  <si>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</si>
  <si>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</si>
  <si>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</si>
  <si>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</si>
  <si>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</si>
  <si>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</si>
  <si>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</si>
  <si>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</si>
  <si>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</si>
  <si>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</si>
  <si>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</si>
  <si>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</si>
  <si>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</si>
  <si>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</si>
  <si>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</si>
  <si>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</si>
  <si>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</si>
  <si>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</si>
  <si>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</si>
  <si>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</si>
  <si>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</si>
  <si>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</si>
  <si>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</si>
  <si>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</si>
  <si>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</si>
  <si>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</si>
  <si>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</si>
  <si>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</si>
  <si>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</si>
  <si>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</si>
  <si>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</si>
  <si>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</si>
  <si>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</si>
  <si>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</si>
  <si>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</si>
  <si>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</si>
  <si>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</si>
  <si>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</si>
  <si>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</si>
  <si>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</si>
  <si>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</si>
  <si>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</si>
  <si>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</si>
  <si>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</si>
  <si>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</si>
  <si>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</si>
  <si>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</si>
  <si>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</si>
  <si>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</si>
  <si>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</si>
  <si>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</si>
  <si>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</si>
  <si>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</si>
  <si>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</si>
  <si>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</si>
  <si>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</si>
  <si>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</si>
  <si>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</si>
  <si>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</si>
  <si>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</si>
  <si>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</si>
  <si>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</si>
  <si>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</si>
  <si>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</si>
  <si>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</si>
  <si>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</si>
  <si>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</si>
  <si>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</si>
  <si>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</si>
  <si>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</si>
  <si>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</si>
  <si>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</si>
  <si>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</si>
  <si>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</si>
  <si>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</si>
  <si>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</si>
  <si>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</si>
  <si>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</si>
  <si>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</si>
  <si>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</si>
  <si>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</si>
  <si>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</si>
  <si>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</si>
  <si>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</si>
  <si>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</si>
  <si>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</si>
  <si>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</si>
  <si>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</si>
  <si>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</si>
  <si>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</si>
  <si>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</si>
  <si>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</si>
  <si>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</si>
  <si>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</si>
  <si>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</si>
  <si>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</si>
  <si>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</si>
  <si>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</si>
  <si>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</si>
  <si>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</si>
  <si>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</si>
  <si>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</si>
  <si>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</si>
  <si>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</si>
  <si>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</si>
  <si>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</si>
  <si>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</si>
  <si>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</si>
  <si>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</si>
  <si>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</si>
  <si>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</si>
  <si>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</si>
  <si>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</si>
  <si>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</si>
  <si>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</si>
  <si>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</si>
  <si>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</si>
  <si>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</si>
  <si>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</si>
  <si>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</si>
  <si>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</si>
  <si>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</si>
  <si>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</si>
  <si>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</si>
  <si>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</si>
  <si>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</si>
  <si>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</si>
  <si>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</si>
  <si>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</si>
  <si>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</si>
  <si>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</si>
  <si>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</si>
  <si>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</si>
  <si>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</si>
  <si>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</si>
  <si>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</si>
  <si>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</si>
  <si>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</si>
  <si>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</si>
  <si>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</si>
  <si>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</si>
  <si>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</si>
  <si>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</si>
  <si>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</si>
  <si>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</si>
  <si>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</si>
  <si>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</si>
  <si>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</si>
  <si>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</si>
  <si>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</si>
  <si>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</si>
  <si>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</si>
  <si>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</si>
  <si>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</si>
  <si>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</si>
  <si>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</si>
  <si>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</si>
  <si>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</si>
  <si>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</si>
  <si>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</si>
  <si>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</si>
  <si>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</si>
  <si>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</si>
  <si>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</si>
  <si>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</si>
  <si>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</si>
  <si>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</si>
  <si>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</si>
  <si>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</si>
  <si>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</si>
  <si>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</si>
  <si>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</si>
  <si>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</si>
  <si>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</si>
  <si>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</si>
  <si>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</si>
  <si>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</si>
  <si>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</si>
  <si>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</si>
  <si>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</si>
  <si>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</si>
  <si>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</si>
  <si>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</si>
  <si>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</si>
  <si>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</si>
  <si>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</si>
  <si>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</si>
  <si>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</si>
  <si>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</si>
  <si>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</si>
  <si>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</si>
  <si>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</si>
  <si>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</si>
  <si>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</si>
  <si>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</si>
  <si>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</si>
  <si>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</si>
  <si>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</si>
  <si>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</si>
  <si>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</si>
  <si>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</si>
  <si>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</si>
  <si>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</si>
  <si>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</si>
  <si>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</si>
  <si>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</si>
  <si>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</si>
  <si>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</si>
  <si>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</si>
  <si>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</si>
  <si>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</si>
  <si>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</si>
  <si>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</si>
  <si>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</si>
  <si>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</si>
  <si>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</si>
  <si>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</si>
  <si>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</si>
  <si>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</si>
  <si>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</si>
  <si>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</si>
  <si>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</si>
  <si>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</si>
  <si>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</si>
  <si>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</si>
  <si>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</si>
  <si>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</si>
  <si>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</si>
  <si>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</si>
  <si>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</si>
  <si>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</si>
  <si>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</si>
  <si>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</si>
  <si>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</si>
  <si>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</si>
  <si>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</si>
  <si>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</si>
  <si>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</si>
  <si>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</si>
  <si>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</si>
  <si>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</si>
  <si>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</si>
  <si>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</si>
  <si>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</si>
  <si>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</si>
  <si>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</si>
  <si>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</si>
  <si>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</si>
  <si>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</si>
  <si>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</si>
  <si>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</si>
  <si>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</si>
  <si>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</si>
  <si>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</si>
  <si>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</si>
  <si>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</si>
  <si>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</si>
  <si>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</si>
  <si>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</si>
  <si>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</si>
  <si>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</si>
  <si>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</si>
  <si>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</si>
  <si>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</si>
  <si>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</si>
  <si>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</si>
  <si>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</si>
  <si>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</si>
  <si>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</si>
  <si>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</si>
  <si>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</si>
  <si>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</si>
  <si>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</si>
  <si>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</si>
  <si>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</si>
  <si>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</si>
  <si>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</si>
  <si>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</si>
  <si>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</si>
  <si>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</si>
  <si>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</si>
  <si>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</si>
  <si>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</si>
  <si>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</si>
  <si>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</si>
  <si>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</si>
  <si>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</si>
  <si>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</si>
  <si>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</si>
  <si>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</si>
  <si>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</si>
  <si>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</si>
  <si>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</si>
  <si>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</si>
  <si>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</si>
  <si>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</si>
  <si>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</si>
  <si>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</si>
  <si>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</si>
  <si>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</si>
  <si>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</si>
  <si>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</si>
  <si>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</si>
  <si>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</si>
  <si>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</si>
  <si>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</si>
  <si>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</si>
  <si>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</si>
  <si>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</si>
  <si>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</si>
  <si>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</si>
  <si>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</si>
  <si>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</si>
  <si>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</si>
  <si>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</si>
  <si>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</si>
  <si>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</si>
  <si>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</si>
  <si>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</si>
  <si>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</si>
  <si>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</si>
  <si>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</si>
  <si>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</si>
  <si>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</si>
  <si>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</si>
  <si>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</si>
  <si>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</si>
  <si>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</si>
  <si>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</si>
  <si>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</si>
  <si>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</si>
  <si>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</si>
  <si>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</si>
  <si>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</si>
  <si>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</si>
  <si>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</si>
  <si>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</si>
  <si>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</si>
  <si>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</si>
  <si>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</si>
  <si>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</si>
  <si>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</si>
  <si>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</si>
  <si>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</si>
  <si>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</si>
  <si>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</si>
  <si>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</si>
  <si>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</si>
  <si>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</si>
  <si>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</si>
  <si>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</si>
  <si>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</si>
  <si>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</si>
  <si>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</si>
  <si>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</si>
  <si>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</si>
  <si>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</si>
  <si>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</si>
  <si>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</si>
  <si>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</si>
  <si>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</si>
  <si>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</si>
  <si>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</si>
  <si>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</si>
  <si>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</si>
  <si>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</si>
  <si>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</si>
  <si>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</si>
  <si>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</si>
  <si>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</si>
  <si>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</si>
  <si>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</si>
  <si>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</si>
  <si>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</si>
  <si>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</si>
  <si>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</si>
  <si>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</si>
  <si>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</si>
  <si>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</si>
  <si>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</si>
  <si>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</si>
  <si>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</si>
  <si>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</si>
  <si>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</si>
  <si>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</si>
  <si>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</si>
  <si>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</si>
  <si>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</si>
  <si>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</si>
  <si>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</si>
  <si>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</si>
  <si>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</si>
  <si>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</si>
  <si>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</si>
  <si>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</si>
  <si>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</si>
  <si>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</si>
  <si>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</si>
  <si>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</si>
  <si>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</si>
  <si>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</si>
  <si>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</si>
  <si>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</si>
  <si>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</si>
  <si>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</si>
  <si>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</si>
  <si>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</si>
  <si>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</si>
  <si>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</si>
  <si>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</si>
  <si>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</si>
  <si>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</si>
  <si>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</si>
  <si>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</si>
  <si>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</si>
  <si>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</si>
  <si>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</si>
  <si>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</si>
  <si>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</si>
  <si>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</si>
  <si>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</si>
  <si>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</si>
  <si>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</si>
  <si>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</si>
  <si>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</si>
  <si>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</si>
  <si>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</si>
  <si>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</si>
  <si>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</si>
  <si>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</si>
  <si>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</si>
  <si>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</si>
  <si>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</si>
  <si>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</si>
  <si>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</si>
  <si>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</si>
  <si>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</si>
  <si>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</si>
  <si>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</si>
  <si>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</si>
  <si>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</si>
  <si>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</si>
  <si>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</si>
  <si>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</si>
  <si>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</si>
  <si>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</si>
  <si>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</si>
  <si>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</si>
  <si>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</si>
  <si>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</si>
  <si>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</si>
  <si>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</si>
  <si>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</si>
  <si>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</si>
  <si>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</si>
  <si>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</si>
  <si>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</si>
  <si>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</si>
  <si>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</si>
  <si>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</si>
  <si>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</si>
  <si>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</si>
  <si>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</si>
  <si>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</si>
  <si>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</si>
  <si>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</si>
  <si>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</si>
  <si>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</si>
  <si>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</si>
  <si>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</si>
  <si>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</si>
  <si>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</si>
  <si>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</si>
  <si>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</si>
  <si>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</si>
  <si>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</si>
  <si>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</si>
  <si>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</si>
  <si>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</si>
  <si>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</si>
  <si>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</si>
  <si>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</si>
  <si>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</si>
  <si>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</si>
  <si>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</si>
  <si>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</si>
  <si>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</si>
  <si>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</si>
  <si>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</si>
  <si>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</si>
  <si>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</si>
  <si>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</si>
  <si>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</si>
  <si>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</si>
  <si>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</si>
  <si>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</si>
  <si>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</si>
  <si>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</si>
  <si>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</si>
  <si>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</si>
  <si>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</si>
  <si>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</si>
  <si>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</si>
  <si>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</si>
  <si>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</si>
  <si>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</si>
  <si>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</si>
  <si>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</si>
  <si>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</si>
  <si>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</si>
  <si>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</si>
  <si>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</si>
  <si>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</si>
  <si>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</si>
  <si>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</si>
  <si>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</si>
  <si>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</si>
  <si>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</si>
  <si>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</si>
  <si>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</si>
  <si>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</si>
  <si>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</si>
  <si>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</si>
  <si>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</si>
  <si>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</si>
  <si>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</si>
  <si>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</si>
  <si>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</si>
  <si>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</si>
  <si>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</si>
  <si>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</si>
  <si>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</si>
  <si>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</si>
  <si>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</si>
  <si>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</si>
  <si>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</si>
  <si>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</si>
  <si>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</si>
  <si>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</si>
  <si>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</si>
  <si>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</si>
  <si>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</si>
  <si>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</si>
  <si>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</si>
  <si>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</si>
  <si>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</si>
  <si>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</si>
  <si>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</si>
  <si>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</si>
  <si>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</si>
  <si>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</si>
  <si>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</si>
  <si>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</si>
  <si>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</si>
  <si>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</si>
  <si>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</si>
  <si>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</si>
  <si>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</si>
  <si>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</si>
  <si>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</si>
  <si>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</si>
  <si>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</si>
  <si>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</si>
  <si>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</si>
  <si>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</si>
  <si>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</si>
  <si>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</si>
  <si>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</si>
  <si>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</si>
  <si>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</si>
  <si>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</si>
  <si>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</si>
  <si>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</si>
  <si>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</si>
  <si>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</si>
  <si>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</si>
  <si>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</si>
  <si>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</si>
  <si>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</si>
  <si>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</si>
  <si>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</si>
  <si>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</si>
  <si>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</si>
  <si>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</si>
  <si>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</si>
  <si>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</si>
  <si>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</si>
  <si>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</si>
  <si>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</si>
  <si>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</si>
  <si>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</si>
  <si>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</si>
  <si>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</si>
  <si>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</si>
  <si>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</si>
  <si>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</si>
  <si>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</si>
  <si>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</si>
  <si>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</si>
  <si>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</si>
  <si>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</si>
  <si>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</si>
  <si>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</si>
  <si>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</si>
  <si>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</si>
  <si>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</si>
  <si>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</si>
  <si>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</si>
  <si>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</si>
  <si>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</si>
  <si>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</si>
  <si>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</si>
  <si>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</si>
  <si>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</si>
  <si>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</si>
  <si>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</si>
  <si>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</si>
  <si>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</si>
  <si>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</si>
  <si>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</si>
  <si>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</si>
  <si>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</si>
  <si>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</si>
  <si>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</si>
  <si>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</si>
  <si>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</si>
  <si>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</si>
  <si>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</si>
  <si>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</si>
  <si>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</si>
  <si>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</si>
  <si>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</si>
  <si>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</si>
  <si>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</si>
  <si>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</si>
  <si>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</si>
  <si>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</si>
  <si>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</si>
  <si>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</si>
  <si>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</si>
  <si>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</si>
  <si>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</si>
  <si>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</si>
  <si>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</si>
  <si>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</si>
  <si>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</si>
  <si>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</si>
  <si>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</si>
  <si>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</si>
  <si>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</si>
  <si>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</si>
  <si>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</si>
  <si>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</si>
  <si>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</si>
  <si>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</si>
  <si>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</si>
  <si>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</si>
  <si>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</si>
  <si>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</si>
  <si>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</si>
  <si>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</si>
  <si>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</si>
  <si>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</si>
  <si>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</si>
  <si>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</si>
  <si>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</si>
  <si>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</si>
  <si>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</si>
  <si>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</si>
  <si>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</si>
  <si>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</si>
  <si>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</si>
  <si>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</si>
  <si>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</si>
  <si>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</si>
  <si>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</si>
  <si>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</si>
  <si>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</si>
  <si>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</si>
  <si>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</si>
  <si>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</si>
  <si>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</si>
  <si>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</si>
  <si>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</si>
  <si>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</si>
  <si>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</si>
  <si>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</si>
  <si>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</si>
  <si>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</si>
  <si>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</si>
  <si>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</si>
  <si>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</si>
  <si>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</si>
  <si>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</si>
  <si>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</si>
  <si>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</si>
  <si>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</si>
  <si>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</si>
  <si>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</si>
  <si>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</si>
  <si>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</si>
  <si>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</si>
  <si>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</si>
  <si>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</si>
  <si>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</si>
  <si>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</si>
  <si>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</si>
  <si>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</si>
  <si>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</si>
  <si>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</si>
  <si>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</si>
  <si>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</si>
  <si>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</si>
  <si>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</si>
  <si>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</si>
  <si>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</si>
  <si>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</si>
  <si>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</si>
  <si>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</si>
  <si>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</si>
  <si>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</si>
  <si>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</si>
  <si>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</si>
  <si>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</si>
  <si>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</si>
  <si>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</si>
  <si>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</si>
  <si>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</si>
  <si>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</si>
  <si>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</si>
  <si>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</si>
  <si>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</si>
  <si>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</si>
  <si>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</si>
  <si>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</si>
  <si>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</si>
  <si>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</si>
  <si>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</si>
  <si>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</si>
  <si>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</si>
  <si>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</si>
  <si>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</si>
  <si>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</si>
  <si>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</si>
  <si>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</si>
  <si>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</si>
  <si>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</si>
  <si>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</si>
  <si>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</si>
  <si>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</si>
  <si>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</si>
  <si>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</si>
  <si>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</si>
  <si>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</si>
  <si>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</si>
  <si>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</si>
  <si>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</si>
  <si>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</si>
  <si>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</si>
  <si>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</si>
  <si>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</si>
  <si>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</si>
  <si>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</si>
  <si>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</si>
  <si>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</si>
  <si>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</si>
  <si>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</si>
  <si>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</si>
  <si>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</si>
  <si>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</si>
  <si>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</si>
  <si>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</si>
  <si>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</si>
  <si>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</si>
  <si>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</si>
  <si>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</si>
  <si>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</si>
  <si>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</si>
  <si>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</si>
  <si>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</si>
  <si>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</si>
  <si>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</si>
  <si>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</si>
  <si>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</si>
  <si>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</si>
  <si>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</si>
  <si>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</si>
  <si>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</si>
  <si>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</si>
  <si>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</si>
  <si>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</si>
  <si>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</si>
  <si>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</si>
  <si>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</si>
  <si>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</si>
  <si>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</si>
  <si>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</si>
  <si>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</si>
  <si>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</si>
  <si>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</si>
  <si>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</si>
  <si>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</si>
  <si>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</si>
  <si>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</si>
  <si>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</si>
  <si>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</si>
  <si>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</si>
  <si>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</si>
  <si>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</si>
  <si>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</si>
  <si>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</si>
  <si>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</si>
  <si>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</si>
  <si>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</si>
  <si>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</si>
  <si>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</si>
  <si>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</si>
  <si>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</si>
  <si>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</si>
  <si>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</si>
  <si>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</si>
  <si>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</si>
  <si>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</si>
  <si>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</si>
  <si>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</si>
  <si>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</si>
  <si>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</si>
  <si>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</si>
  <si>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</si>
  <si>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</si>
  <si>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</si>
  <si>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</si>
  <si>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</si>
  <si>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</si>
  <si>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</si>
  <si>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</si>
  <si>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</si>
  <si>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</si>
  <si>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</si>
  <si>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</si>
  <si>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</si>
  <si>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</si>
  <si>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</si>
  <si>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</si>
  <si>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</si>
  <si>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</si>
  <si>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</si>
  <si>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</si>
  <si>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</si>
  <si>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</si>
  <si>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</si>
  <si>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</si>
  <si>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</si>
  <si>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</si>
  <si>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</si>
  <si>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</si>
  <si>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</si>
  <si>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</si>
  <si>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</si>
  <si>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</si>
  <si>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</si>
  <si>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</si>
  <si>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</si>
  <si>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</si>
  <si>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</si>
  <si>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</si>
  <si>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</si>
  <si>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</si>
  <si>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</si>
  <si>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</si>
  <si>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</si>
  <si>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</si>
  <si>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</si>
  <si>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</si>
  <si>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</si>
  <si>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</si>
  <si>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</si>
  <si>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</si>
  <si>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</si>
  <si>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</si>
  <si>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</si>
  <si>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</si>
  <si>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</si>
  <si>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</si>
  <si>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</si>
  <si>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</si>
  <si>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</si>
  <si>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</si>
  <si>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</si>
  <si>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</si>
  <si>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</si>
  <si>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</si>
  <si>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</si>
  <si>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</si>
  <si>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</si>
  <si>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</si>
  <si>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</si>
  <si>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</si>
  <si>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</si>
  <si>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</si>
  <si>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</si>
  <si>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</si>
  <si>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</si>
  <si>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</si>
  <si>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</si>
  <si>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</si>
  <si>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</si>
  <si>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</si>
  <si>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</si>
  <si>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</si>
  <si>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</si>
  <si>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</si>
  <si>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</si>
  <si>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</si>
  <si>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</si>
  <si>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</si>
  <si>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</si>
  <si>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</si>
  <si>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</si>
  <si>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</si>
  <si>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</si>
  <si>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</si>
  <si>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</si>
  <si>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</si>
  <si>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</si>
  <si>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</si>
  <si>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</si>
  <si>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</si>
  <si>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</si>
  <si>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</si>
  <si>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</si>
  <si>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</si>
  <si>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</si>
  <si>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</si>
  <si>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</si>
  <si>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</si>
  <si>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</si>
  <si>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</si>
  <si>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</si>
  <si>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</si>
  <si>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</si>
  <si>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</si>
  <si>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</si>
  <si>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</si>
  <si>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</si>
  <si>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</si>
  <si>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</si>
  <si>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</si>
  <si>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</si>
  <si>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</si>
  <si>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</si>
  <si>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</si>
  <si>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</si>
  <si>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</si>
  <si>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</si>
  <si>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</si>
  <si>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</si>
  <si>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</si>
  <si>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</si>
  <si>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</si>
  <si>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</si>
  <si>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</si>
  <si>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</si>
  <si>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</si>
  <si>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</si>
  <si>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</si>
  <si>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</si>
  <si>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</si>
  <si>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</si>
  <si>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</si>
  <si>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</si>
  <si>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</si>
  <si>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</si>
  <si>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</si>
  <si>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</si>
  <si>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</si>
  <si>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</si>
  <si>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</si>
  <si>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</si>
  <si>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</si>
  <si>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</si>
  <si>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</si>
  <si>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</si>
  <si>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</si>
  <si>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</si>
  <si>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</si>
  <si>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</si>
  <si>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</si>
  <si>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</si>
  <si>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</si>
  <si>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</si>
  <si>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</si>
  <si>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</si>
  <si>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</si>
  <si>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</si>
  <si>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</si>
  <si>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</si>
  <si>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</si>
  <si>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</si>
  <si>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</si>
  <si>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</si>
  <si>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</si>
  <si>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</si>
  <si>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</si>
  <si>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</si>
  <si>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</si>
  <si>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</si>
  <si>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</si>
  <si>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</si>
  <si>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</si>
  <si>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</si>
  <si>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</si>
  <si>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</si>
  <si>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</si>
  <si>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</si>
  <si>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</si>
  <si>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</si>
  <si>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</si>
  <si>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</si>
  <si>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</si>
  <si>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</si>
  <si>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</si>
  <si>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</si>
  <si>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</si>
  <si>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</si>
  <si>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</si>
  <si>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</si>
  <si>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</si>
  <si>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</si>
  <si>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</si>
  <si>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</si>
  <si>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</si>
  <si>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</si>
  <si>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</si>
  <si>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</si>
  <si>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</si>
  <si>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</si>
  <si>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</si>
  <si>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</si>
  <si>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</si>
  <si>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</si>
  <si>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</si>
  <si>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</si>
  <si>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</si>
  <si>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</si>
  <si>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</si>
  <si>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</si>
  <si>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</si>
  <si>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</si>
  <si>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</si>
  <si>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</si>
  <si>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</si>
  <si>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</si>
  <si>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</si>
  <si>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</si>
  <si>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</si>
  <si>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</si>
  <si>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</si>
  <si>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</si>
  <si>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</si>
  <si>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</si>
  <si>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</si>
  <si>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</si>
  <si>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</si>
  <si>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</si>
  <si>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</si>
  <si>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</si>
  <si>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</si>
  <si>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</si>
  <si>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</si>
  <si>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</si>
  <si>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</si>
  <si>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</si>
  <si>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</si>
  <si>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</si>
  <si>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</si>
  <si>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</si>
  <si>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</si>
  <si>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</si>
  <si>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</si>
  <si>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</si>
  <si>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</si>
  <si>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</si>
  <si>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</si>
  <si>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</si>
  <si>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</si>
  <si>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</si>
  <si>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</si>
  <si>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</si>
  <si>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</si>
  <si>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</si>
  <si>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</si>
  <si>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</si>
  <si>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</si>
  <si>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</si>
  <si>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</si>
  <si>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</si>
  <si>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</si>
  <si>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</si>
  <si>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</si>
  <si>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</si>
  <si>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</si>
  <si>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</si>
  <si>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</si>
  <si>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</si>
  <si>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</si>
  <si>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</si>
  <si>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</si>
  <si>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</si>
  <si>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</si>
  <si>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</si>
  <si>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</si>
  <si>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</si>
  <si>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</si>
  <si>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</si>
  <si>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</si>
  <si>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</si>
  <si>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</si>
  <si>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</si>
  <si>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</si>
  <si>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</si>
  <si>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</si>
  <si>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</si>
  <si>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</si>
  <si>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</si>
  <si>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</si>
  <si>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</si>
  <si>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</si>
  <si>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</si>
  <si>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</si>
  <si>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</si>
  <si>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</si>
  <si>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</si>
  <si>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</si>
  <si>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</si>
  <si>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</si>
  <si>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</si>
  <si>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</si>
  <si>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</si>
  <si>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</si>
  <si>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</si>
  <si>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</si>
  <si>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</si>
  <si>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</si>
  <si>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</si>
  <si>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</si>
  <si>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</si>
  <si>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</si>
  <si>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</si>
  <si>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</si>
  <si>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</si>
  <si>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</si>
  <si>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</si>
  <si>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</si>
  <si>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</si>
  <si>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</si>
  <si>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</si>
  <si>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</si>
  <si>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</si>
  <si>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</si>
  <si>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</si>
  <si>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</si>
  <si>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</si>
  <si>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</si>
  <si>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</si>
  <si>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</si>
  <si>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</si>
  <si>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</si>
  <si>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</si>
  <si>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</si>
  <si>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</si>
  <si>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</si>
  <si>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</si>
  <si>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</si>
  <si>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</si>
  <si>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</si>
  <si>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</si>
  <si>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</si>
  <si>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</si>
  <si>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</si>
  <si>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</si>
  <si>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</si>
  <si>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</si>
  <si>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</si>
  <si>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</si>
  <si>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</si>
  <si>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</si>
  <si>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</si>
  <si>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</si>
  <si>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</si>
  <si>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</si>
  <si>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</si>
  <si>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</si>
  <si>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</si>
  <si>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</si>
  <si>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</si>
  <si>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</si>
  <si>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</si>
  <si>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</si>
  <si>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</si>
  <si>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</si>
  <si>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</si>
  <si>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</si>
  <si>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</si>
  <si>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</si>
  <si>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</si>
  <si>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</si>
  <si>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</si>
  <si>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</si>
  <si>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</si>
  <si>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</si>
  <si>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</si>
  <si>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</si>
  <si>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</si>
  <si>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</si>
  <si>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</si>
  <si>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</si>
  <si>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</si>
  <si>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</si>
  <si>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</si>
  <si>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</si>
  <si>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</si>
  <si>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</si>
  <si>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</si>
  <si>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</si>
  <si>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</si>
  <si>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</si>
  <si>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</si>
  <si>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</si>
  <si>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</si>
  <si>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</si>
  <si>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</si>
  <si>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</si>
  <si>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</si>
  <si>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</si>
  <si>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</si>
  <si>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</si>
  <si>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</si>
  <si>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</si>
  <si>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</si>
  <si>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</si>
  <si>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</si>
  <si>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</si>
  <si>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</si>
  <si>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</si>
  <si>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</si>
  <si>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</si>
  <si>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</si>
  <si>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</si>
  <si>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</si>
  <si>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</si>
  <si>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</si>
  <si>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</si>
  <si>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</si>
  <si>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</si>
  <si>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</si>
  <si>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</si>
  <si>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</si>
  <si>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</si>
  <si>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</si>
  <si>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</si>
  <si>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</si>
  <si>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</si>
  <si>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</si>
  <si>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</si>
  <si>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</si>
  <si>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</si>
  <si>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</si>
  <si>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</si>
  <si>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</si>
  <si>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</si>
  <si>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</si>
  <si>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</si>
  <si>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</si>
  <si>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</si>
  <si>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</si>
  <si>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</si>
  <si>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</si>
  <si>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</si>
  <si>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</si>
  <si>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</si>
  <si>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</si>
  <si>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</si>
  <si>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</si>
  <si>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</si>
  <si>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</si>
  <si>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</si>
  <si>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</si>
  <si>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</si>
  <si>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</si>
  <si>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</si>
  <si>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</si>
  <si>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</si>
  <si>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</si>
  <si>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</si>
  <si>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</si>
  <si>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</si>
  <si>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</si>
  <si>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</si>
  <si>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</si>
  <si>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</si>
  <si>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</si>
  <si>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</si>
  <si>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</si>
  <si>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</si>
  <si>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</si>
  <si>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</si>
  <si>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</si>
  <si>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</si>
  <si>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</si>
  <si>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</si>
  <si>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</si>
  <si>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</si>
  <si>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</si>
  <si>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</si>
  <si>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</si>
  <si>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</si>
  <si>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</si>
  <si>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</si>
  <si>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</si>
  <si>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</si>
  <si>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</si>
  <si>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</si>
  <si>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</si>
  <si>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</si>
  <si>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</si>
  <si>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</si>
  <si>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</si>
  <si>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</si>
  <si>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</si>
  <si>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</si>
  <si>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</si>
  <si>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</si>
  <si>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</si>
  <si>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</si>
  <si>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</si>
  <si>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</si>
  <si>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</si>
  <si>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</si>
  <si>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</si>
  <si>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</si>
  <si>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</si>
  <si>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</si>
  <si>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</si>
  <si>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</si>
  <si>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</si>
  <si>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</si>
  <si>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</si>
  <si>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</si>
  <si>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</si>
  <si>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</si>
  <si>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</si>
  <si>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</si>
  <si>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</si>
  <si>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</si>
  <si>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</si>
  <si>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</si>
  <si>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</si>
  <si>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</si>
  <si>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</si>
  <si>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</si>
  <si>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</si>
  <si>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</si>
  <si>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</si>
  <si>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</si>
  <si>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</si>
  <si>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</si>
  <si>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</si>
  <si>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</si>
  <si>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</si>
  <si>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</si>
  <si>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</si>
  <si>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</si>
  <si>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</si>
  <si>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</si>
  <si>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</si>
  <si>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</si>
  <si>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</si>
  <si>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</si>
  <si>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</si>
  <si>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</si>
  <si>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</si>
  <si>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</si>
  <si>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</si>
  <si>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</si>
  <si>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</si>
  <si>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</si>
  <si>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</si>
  <si>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</si>
  <si>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</si>
  <si>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</si>
  <si>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</si>
  <si>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</si>
  <si>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</si>
  <si>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</si>
  <si>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</si>
  <si>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</si>
  <si>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</si>
  <si>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</si>
  <si>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</si>
  <si>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</si>
  <si>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</si>
  <si>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</si>
  <si>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</si>
  <si>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</si>
  <si>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</si>
  <si>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</si>
  <si>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</si>
  <si>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</si>
  <si>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</si>
  <si>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</si>
  <si>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</si>
  <si>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</si>
  <si>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</si>
  <si>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</si>
  <si>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</si>
  <si>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</si>
  <si>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</si>
  <si>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</si>
  <si>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</si>
  <si>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</si>
  <si>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</si>
  <si>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</si>
  <si>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</si>
  <si>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</si>
  <si>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</si>
  <si>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</si>
  <si>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</si>
  <si>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</si>
  <si>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</si>
  <si>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</si>
  <si>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</si>
  <si>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</si>
  <si>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</si>
  <si>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</si>
  <si>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</si>
  <si>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</si>
  <si>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</si>
  <si>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</si>
  <si>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</si>
  <si>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</si>
  <si>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</si>
  <si>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</si>
  <si>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</si>
  <si>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</si>
  <si>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</si>
  <si>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</si>
  <si>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</si>
  <si>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</si>
  <si>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</si>
  <si>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</si>
  <si>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</si>
  <si>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</si>
  <si>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</si>
  <si>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</si>
  <si>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</si>
  <si>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</si>
  <si>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</si>
  <si>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</si>
  <si>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</si>
  <si>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</si>
  <si>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</si>
  <si>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</si>
  <si>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</si>
  <si>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</si>
  <si>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</si>
  <si>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</si>
  <si>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</si>
  <si>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</si>
  <si>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</si>
  <si>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</si>
  <si>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</si>
  <si>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</si>
  <si>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</si>
  <si>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</si>
  <si>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</si>
  <si>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</si>
  <si>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</si>
  <si>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</si>
  <si>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</si>
  <si>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</si>
  <si>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</si>
  <si>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</si>
  <si>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</si>
  <si>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</si>
  <si>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</si>
  <si>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</si>
  <si>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</si>
  <si>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</si>
  <si>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</si>
  <si>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</si>
  <si>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</si>
  <si>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</si>
  <si>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</si>
  <si>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</si>
  <si>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</si>
  <si>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</si>
  <si>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</si>
  <si>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</si>
  <si>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</si>
  <si>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</si>
  <si>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</si>
  <si>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</si>
  <si>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</si>
  <si>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</si>
  <si>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</si>
  <si>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</si>
  <si>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</si>
  <si>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</si>
  <si>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</si>
  <si>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</si>
  <si>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</si>
  <si>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</si>
  <si>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</si>
  <si>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</si>
  <si>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</si>
  <si>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</si>
  <si>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</si>
  <si>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</si>
  <si>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</si>
  <si>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</si>
  <si>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</si>
  <si>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</si>
  <si>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</si>
  <si>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</si>
  <si>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</si>
  <si>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</si>
  <si>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</si>
  <si>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</si>
  <si>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</si>
  <si>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</si>
  <si>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</si>
  <si>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</si>
  <si>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</si>
  <si>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</si>
  <si>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</si>
  <si>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</si>
  <si>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</si>
  <si>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</si>
  <si>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</si>
  <si>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</si>
  <si>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</si>
  <si>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</si>
  <si>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</si>
  <si>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</si>
  <si>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</si>
  <si>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</si>
  <si>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</si>
  <si>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</si>
  <si>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</si>
  <si>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</si>
  <si>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</si>
  <si>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</si>
  <si>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</si>
  <si>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</si>
  <si>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</si>
  <si>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</si>
  <si>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</si>
  <si>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</si>
  <si>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</si>
  <si>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</si>
  <si>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</si>
  <si>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</si>
  <si>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</si>
  <si>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</si>
  <si>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</si>
  <si>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</si>
  <si>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</si>
  <si>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</si>
  <si>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</si>
  <si>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</si>
  <si>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</si>
  <si>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</si>
  <si>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</si>
  <si>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</si>
  <si>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</si>
  <si>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</si>
  <si>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</si>
  <si>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</si>
  <si>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</si>
  <si>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</si>
  <si>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</si>
  <si>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</si>
  <si>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</si>
  <si>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</si>
  <si>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</si>
  <si>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</si>
  <si>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</si>
  <si>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</si>
  <si>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</si>
  <si>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</si>
  <si>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</si>
  <si>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</si>
  <si>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</si>
  <si>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</si>
  <si>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</si>
  <si>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</si>
  <si>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</si>
  <si>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</si>
  <si>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</si>
  <si>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</si>
  <si>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</si>
  <si>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</si>
  <si>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</si>
  <si>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</si>
  <si>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</si>
  <si>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</si>
  <si>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</si>
  <si>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</si>
  <si>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</si>
  <si>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</si>
  <si>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</si>
  <si>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</si>
  <si>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</si>
  <si>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</si>
  <si>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</si>
  <si>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</si>
  <si>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</si>
  <si>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</si>
  <si>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</si>
  <si>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</si>
  <si>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</si>
  <si>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</si>
  <si>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</si>
  <si>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</si>
  <si>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</si>
  <si>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</si>
  <si>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</si>
  <si>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</si>
  <si>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</si>
  <si>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</si>
  <si>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</si>
  <si>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</si>
  <si>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</si>
  <si>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</si>
  <si>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</si>
  <si>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</si>
  <si>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</si>
  <si>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</si>
  <si>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</si>
  <si>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</si>
  <si>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</si>
  <si>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</si>
  <si>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</si>
  <si>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</si>
  <si>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</si>
  <si>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</si>
  <si>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</si>
  <si>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</si>
  <si>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</si>
  <si>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</si>
  <si>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</si>
  <si>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</si>
  <si>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</si>
  <si>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</si>
  <si>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</si>
  <si>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</si>
  <si>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</si>
  <si>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</si>
  <si>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</si>
  <si>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</si>
  <si>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</si>
  <si>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</si>
  <si>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</si>
  <si>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</si>
  <si>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</si>
  <si>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</si>
  <si>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</si>
  <si>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</si>
  <si>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</si>
  <si>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</si>
  <si>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</si>
  <si>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</si>
  <si>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</si>
  <si>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</si>
  <si>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</si>
  <si>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</si>
  <si>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</si>
  <si>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</si>
  <si>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</si>
  <si>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</si>
  <si>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</si>
  <si>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</si>
  <si>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</si>
  <si>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</si>
  <si>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</si>
  <si>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</si>
  <si>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</si>
  <si>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</si>
  <si>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</si>
  <si>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</si>
  <si>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</si>
  <si>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</si>
  <si>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</si>
  <si>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</si>
  <si>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</si>
  <si>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</si>
  <si>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</si>
  <si>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</si>
  <si>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</si>
  <si>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</si>
  <si>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</si>
  <si>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</si>
  <si>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</si>
  <si>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</si>
  <si>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</si>
  <si>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</si>
  <si>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</si>
  <si>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</si>
  <si>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</si>
  <si>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</si>
  <si>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</si>
  <si>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</si>
  <si>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</si>
  <si>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</si>
  <si>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</si>
  <si>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</si>
  <si>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</si>
  <si>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</si>
  <si>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</si>
  <si>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</si>
  <si>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</si>
  <si>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</si>
  <si>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</si>
  <si>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</si>
  <si>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</si>
  <si>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</si>
  <si>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</si>
  <si>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</si>
  <si>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</si>
  <si>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</si>
  <si>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</si>
  <si>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</si>
  <si>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</si>
  <si>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</si>
  <si>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</si>
  <si>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</si>
  <si>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</si>
  <si>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</si>
  <si>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</si>
  <si>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</si>
  <si>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</si>
  <si>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</si>
  <si>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</si>
  <si>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</si>
  <si>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</si>
  <si>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</si>
  <si>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</si>
  <si>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</si>
  <si>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</si>
  <si>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</si>
  <si>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</si>
  <si>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</si>
  <si>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</si>
  <si>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</si>
  <si>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</si>
  <si>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</si>
  <si>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</si>
  <si>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</si>
  <si>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</si>
  <si>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</si>
  <si>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</si>
  <si>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</si>
  <si>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</si>
  <si>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</si>
  <si>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</si>
  <si>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</si>
  <si>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</si>
  <si>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</si>
  <si>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</si>
  <si>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</si>
  <si>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</si>
  <si>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</si>
  <si>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</si>
  <si>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</si>
  <si>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</si>
  <si>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</si>
  <si>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</si>
  <si>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</si>
  <si>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</si>
  <si>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</si>
  <si>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</si>
  <si>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</si>
  <si>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</si>
  <si>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</si>
  <si>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</si>
  <si>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</si>
  <si>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</si>
  <si>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</si>
  <si>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</si>
  <si>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</si>
  <si>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</si>
  <si>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</si>
  <si>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</si>
  <si>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</si>
  <si>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</si>
  <si>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</si>
  <si>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</si>
  <si>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</si>
  <si>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</si>
  <si>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</si>
  <si>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</si>
  <si>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</si>
  <si>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</si>
  <si>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</si>
  <si>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</si>
  <si>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</si>
  <si>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</si>
  <si>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</si>
  <si>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</si>
  <si>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</si>
  <si>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</si>
  <si>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</si>
  <si>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</si>
  <si>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</si>
  <si>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</si>
  <si>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</si>
  <si>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</si>
  <si>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</si>
  <si>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</si>
  <si>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</si>
  <si>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</si>
  <si>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</si>
  <si>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</si>
  <si>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</si>
  <si>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</si>
  <si>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</si>
  <si>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</si>
  <si>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</si>
  <si>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</si>
  <si>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</si>
  <si>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</si>
  <si>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</si>
  <si>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</si>
  <si>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</si>
  <si>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</si>
  <si>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</si>
  <si>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</si>
  <si>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</si>
  <si>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</si>
  <si>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</si>
  <si>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</si>
  <si>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</si>
  <si>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</si>
  <si>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</si>
  <si>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</si>
  <si>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</si>
  <si>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</si>
  <si>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</si>
  <si>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</si>
  <si>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</si>
  <si>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</si>
  <si>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</si>
  <si>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</si>
  <si>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</si>
  <si>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</si>
  <si>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</si>
  <si>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</si>
  <si>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</si>
  <si>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</si>
  <si>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</si>
  <si>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</si>
  <si>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</si>
  <si>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</si>
  <si>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</si>
  <si>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</si>
  <si>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</si>
  <si>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</si>
  <si>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</si>
  <si>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</si>
  <si>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</si>
  <si>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</si>
  <si>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</si>
  <si>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</si>
  <si>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</si>
  <si>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</si>
  <si>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</si>
  <si>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</si>
  <si>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</si>
  <si>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</si>
  <si>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</si>
  <si>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</si>
  <si>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</si>
  <si>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</si>
  <si>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</si>
  <si>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</si>
  <si>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</si>
  <si>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</si>
  <si>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</si>
  <si>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</si>
  <si>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</si>
  <si>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</si>
  <si>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</si>
  <si>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</si>
  <si>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</si>
  <si>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</si>
  <si>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</si>
  <si>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</si>
  <si>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</si>
  <si>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</si>
  <si>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</si>
  <si>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</si>
  <si>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</si>
  <si>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</si>
  <si>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</si>
  <si>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</si>
  <si>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</si>
  <si>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</si>
  <si>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</si>
  <si>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</si>
  <si>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</si>
  <si>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</si>
  <si>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</si>
  <si>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</si>
  <si>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</si>
  <si>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</si>
  <si>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</si>
  <si>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</si>
  <si>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</si>
  <si>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</si>
  <si>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</si>
  <si>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</si>
  <si>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</si>
  <si>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</si>
  <si>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</si>
  <si>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</si>
  <si>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</si>
  <si>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</si>
  <si>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</si>
  <si>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</si>
  <si>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</si>
  <si>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</si>
  <si>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</si>
  <si>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</si>
  <si>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</si>
  <si>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</si>
  <si>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</si>
  <si>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</si>
  <si>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</si>
  <si>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</si>
  <si>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</si>
  <si>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</si>
  <si>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</si>
  <si>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</si>
  <si>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</si>
  <si>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</si>
  <si>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</si>
  <si>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</si>
  <si>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</si>
  <si>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</si>
  <si>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</si>
  <si>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</si>
  <si>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</si>
  <si>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</si>
  <si>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</si>
  <si>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</si>
  <si>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</si>
  <si>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</si>
  <si>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</si>
  <si>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</si>
  <si>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</si>
  <si>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</si>
  <si>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</si>
  <si>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</si>
  <si>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</si>
  <si>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</si>
  <si>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</si>
  <si>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</si>
  <si>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</si>
  <si>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</si>
  <si>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</si>
  <si>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</si>
  <si>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</si>
  <si>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</si>
  <si>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</si>
  <si>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</si>
  <si>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</si>
  <si>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</si>
  <si>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</si>
  <si>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</si>
  <si>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</si>
  <si>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</si>
  <si>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</si>
  <si>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</si>
  <si>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</si>
  <si>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</si>
  <si>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</si>
  <si>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</si>
  <si>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</si>
  <si>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</si>
  <si>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</si>
  <si>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</si>
  <si>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</si>
  <si>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</si>
  <si>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</si>
  <si>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</si>
  <si>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</si>
  <si>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</si>
  <si>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</si>
  <si>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</si>
  <si>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</si>
  <si>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</si>
  <si>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</si>
  <si>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</si>
  <si>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</si>
  <si>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</si>
  <si>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</si>
  <si>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</si>
  <si>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</si>
  <si>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</si>
  <si>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</si>
  <si>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</si>
  <si>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</si>
  <si>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</si>
  <si>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</si>
  <si>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</si>
  <si>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</si>
  <si>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</si>
  <si>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</si>
  <si>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</si>
  <si>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</si>
  <si>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</si>
  <si>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</si>
  <si>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</si>
  <si>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</si>
  <si>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</si>
  <si>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</si>
  <si>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</si>
  <si>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</si>
  <si>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</si>
  <si>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</si>
  <si>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</si>
  <si>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</si>
  <si>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</si>
  <si>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</si>
  <si>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</si>
  <si>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</si>
  <si>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</si>
  <si>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</si>
  <si>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</si>
  <si>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</si>
  <si>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</si>
  <si>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</si>
  <si>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</si>
  <si>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</si>
  <si>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</si>
  <si>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</si>
  <si>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</si>
  <si>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</si>
  <si>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</si>
  <si>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</si>
  <si>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</si>
  <si>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</si>
  <si>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</si>
  <si>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</si>
  <si>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</si>
  <si>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</si>
  <si>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</si>
  <si>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</si>
  <si>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</si>
  <si>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</si>
  <si>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</si>
  <si>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</si>
  <si>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</si>
  <si>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</si>
  <si>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</si>
  <si>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</si>
  <si>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</si>
  <si>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</si>
  <si>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</si>
  <si>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</si>
  <si>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</si>
  <si>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</si>
  <si>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</si>
  <si>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</si>
  <si>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</si>
  <si>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</si>
  <si>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</si>
  <si>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</si>
  <si>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</si>
  <si>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</si>
  <si>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</si>
  <si>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</si>
  <si>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</si>
  <si>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</si>
  <si>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</si>
  <si>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</si>
  <si>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</si>
  <si>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</si>
  <si>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</si>
  <si>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</si>
  <si>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</si>
  <si>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</si>
  <si>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</si>
  <si>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</si>
  <si>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</si>
  <si>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</si>
  <si>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</si>
  <si>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</si>
  <si>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</si>
  <si>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</si>
  <si>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</si>
  <si>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</si>
  <si>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</si>
  <si>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</si>
  <si>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</si>
  <si>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</si>
  <si>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</si>
  <si>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</si>
  <si>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</si>
  <si>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</si>
  <si>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</si>
  <si>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</si>
  <si>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</si>
  <si>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</si>
  <si>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</si>
  <si>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</si>
  <si>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</si>
  <si>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</si>
  <si>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</si>
  <si>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</si>
  <si>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</si>
  <si>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</si>
  <si>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</si>
  <si>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</si>
  <si>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</si>
  <si>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</si>
  <si>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</si>
  <si>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</si>
  <si>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</si>
  <si>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</si>
  <si>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</si>
  <si>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</si>
  <si>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</si>
  <si>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</si>
  <si>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</si>
  <si>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</si>
  <si>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</si>
  <si>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</si>
  <si>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</si>
  <si>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</si>
  <si>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</si>
  <si>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</si>
  <si>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</si>
  <si>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</si>
  <si>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</si>
  <si>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</si>
  <si>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</si>
  <si>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</si>
  <si>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</si>
  <si>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</si>
  <si>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</si>
  <si>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</si>
  <si>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</si>
  <si>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</si>
  <si>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</si>
  <si>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</si>
  <si>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</si>
  <si>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</si>
  <si>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</si>
  <si>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</si>
  <si>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</si>
  <si>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</si>
  <si>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</si>
  <si>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</si>
  <si>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</si>
  <si>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</si>
  <si>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</si>
  <si>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</si>
  <si>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</si>
  <si>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</si>
  <si>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</si>
  <si>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</si>
  <si>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</si>
  <si>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</si>
  <si>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</si>
  <si>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</si>
  <si>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</si>
  <si>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</si>
  <si>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</si>
  <si>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</si>
  <si>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</si>
  <si>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</si>
  <si>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</si>
  <si>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</si>
  <si>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</si>
  <si>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</si>
  <si>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</si>
  <si>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</si>
  <si>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</si>
  <si>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</si>
  <si>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</si>
  <si>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</si>
  <si>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</si>
  <si>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</si>
  <si>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</si>
  <si>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</si>
  <si>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</si>
  <si>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</si>
  <si>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</si>
  <si>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</si>
  <si>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</si>
  <si>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</si>
  <si>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</si>
  <si>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</si>
  <si>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</si>
  <si>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</si>
  <si>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</si>
  <si>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</si>
  <si>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</si>
  <si>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</si>
  <si>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</si>
  <si>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</si>
  <si>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</si>
  <si>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</si>
  <si>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</si>
  <si>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</si>
  <si>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</si>
  <si>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</si>
  <si>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</si>
  <si>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</si>
  <si>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</si>
  <si>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</si>
  <si>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</si>
  <si>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</si>
  <si>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</si>
  <si>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</si>
  <si>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</si>
  <si>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</si>
  <si>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</si>
  <si>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</si>
  <si>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</si>
  <si>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</si>
  <si>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</si>
  <si>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</si>
  <si>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</si>
  <si>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</si>
  <si>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</si>
  <si>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</si>
  <si>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</si>
  <si>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</si>
  <si>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</si>
  <si>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</si>
  <si>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</si>
  <si>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</si>
  <si>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</si>
  <si>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</si>
  <si>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</si>
  <si>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</si>
  <si>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</si>
  <si>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</si>
  <si>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</si>
  <si>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</si>
  <si>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</si>
  <si>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</si>
  <si>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</si>
  <si>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</si>
  <si>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</si>
  <si>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</si>
  <si>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</si>
  <si>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</si>
  <si>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</si>
  <si>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</si>
  <si>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</si>
  <si>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</si>
  <si>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</si>
  <si>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</si>
  <si>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</si>
  <si>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</si>
  <si>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</si>
  <si>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</si>
  <si>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</si>
  <si>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</si>
  <si>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</si>
  <si>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</si>
  <si>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</si>
  <si>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</si>
  <si>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</si>
  <si>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</si>
  <si>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</si>
  <si>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</si>
  <si>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</si>
  <si>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</si>
  <si>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</si>
  <si>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</si>
  <si>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</si>
  <si>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</si>
  <si>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</si>
  <si>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</si>
  <si>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</si>
  <si>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</si>
  <si>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</si>
  <si>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</si>
  <si>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</si>
  <si>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</si>
  <si>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</si>
  <si>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</si>
  <si>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</si>
  <si>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</si>
  <si>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</si>
  <si>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</si>
  <si>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</si>
  <si>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</si>
  <si>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</si>
  <si>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</si>
  <si>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</si>
  <si>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</si>
  <si>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</si>
  <si>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</si>
  <si>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</si>
  <si>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</si>
  <si>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</si>
  <si>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</si>
  <si>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</si>
  <si>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</si>
  <si>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</si>
  <si>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</si>
  <si>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</si>
  <si>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</si>
  <si>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</si>
  <si>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</si>
  <si>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</si>
  <si>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</si>
  <si>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</si>
  <si>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</si>
  <si>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</si>
  <si>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</si>
  <si>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</si>
  <si>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</si>
  <si>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</si>
  <si>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</si>
  <si>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</si>
  <si>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</si>
  <si>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</si>
  <si>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</si>
  <si>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</si>
  <si>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</si>
  <si>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</si>
  <si>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</si>
  <si>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</si>
  <si>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</si>
  <si>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</si>
  <si>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</si>
  <si>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</si>
  <si>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</si>
  <si>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</si>
  <si>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</si>
  <si>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</si>
  <si>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</si>
  <si>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</si>
  <si>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</si>
  <si>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</si>
  <si>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</si>
  <si>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</si>
  <si>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</si>
  <si>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</si>
  <si>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</si>
  <si>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</si>
  <si>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</si>
  <si>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</si>
  <si>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</si>
  <si>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</si>
  <si>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</si>
  <si>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</si>
  <si>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</si>
  <si>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</si>
  <si>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</si>
  <si>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</si>
  <si>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</si>
  <si>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</si>
  <si>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</si>
  <si>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</si>
  <si>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</si>
  <si>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</si>
  <si>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</si>
  <si>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</si>
  <si>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</si>
  <si>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</si>
  <si>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</si>
  <si>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</si>
  <si>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</si>
  <si>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</si>
  <si>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</si>
  <si>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</si>
  <si>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</si>
  <si>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</si>
  <si>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</si>
  <si>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</si>
  <si>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</si>
  <si>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</si>
  <si>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</si>
  <si>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</si>
  <si>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</si>
  <si>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</si>
  <si>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</si>
  <si>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</si>
  <si>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</si>
  <si>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</si>
  <si>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</si>
  <si>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</si>
  <si>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</si>
  <si>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</si>
  <si>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</si>
  <si>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</si>
  <si>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</si>
  <si>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</si>
  <si>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</si>
  <si>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</si>
  <si>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</si>
  <si>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</si>
  <si>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</si>
  <si>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</si>
  <si>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</si>
  <si>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</si>
  <si>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</si>
  <si>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</si>
  <si>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</si>
  <si>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</si>
  <si>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</si>
  <si>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</si>
  <si>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</si>
  <si>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</si>
  <si>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</si>
  <si>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</si>
  <si>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</si>
  <si>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</si>
  <si>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</si>
  <si>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</si>
  <si>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</si>
  <si>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</si>
  <si>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</si>
  <si>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</si>
  <si>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</si>
  <si>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</si>
  <si>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</si>
  <si>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</si>
  <si>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</si>
  <si>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</si>
  <si>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</si>
  <si>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</si>
  <si>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</si>
  <si>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</si>
  <si>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</si>
  <si>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</si>
  <si>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</si>
  <si>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</si>
  <si>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</si>
  <si>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</si>
  <si>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</si>
  <si>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</si>
  <si>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</si>
  <si>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</si>
  <si>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</si>
  <si>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</si>
  <si>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</si>
  <si>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</si>
  <si>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</si>
  <si>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</si>
  <si>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</si>
  <si>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</si>
  <si>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</si>
  <si>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</si>
  <si>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</si>
  <si>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</si>
  <si>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</si>
  <si>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</si>
  <si>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</si>
  <si>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</si>
  <si>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</si>
  <si>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</si>
  <si>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</si>
  <si>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</si>
  <si>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</si>
  <si>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</si>
  <si>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</si>
  <si>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</si>
  <si>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</si>
  <si>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</si>
  <si>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</si>
  <si>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</si>
  <si>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</si>
  <si>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</si>
  <si>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</si>
  <si>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</si>
  <si>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</si>
  <si>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</si>
  <si>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</si>
  <si>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</si>
  <si>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</si>
  <si>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</si>
  <si>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</si>
  <si>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</si>
  <si>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</si>
  <si>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</si>
  <si>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</si>
  <si>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</si>
  <si>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</si>
  <si>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</si>
  <si>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</si>
  <si>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</si>
  <si>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</si>
  <si>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</si>
  <si>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</si>
  <si>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</si>
  <si>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</si>
  <si>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</si>
  <si>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</si>
  <si>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</si>
  <si>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</si>
  <si>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</si>
  <si>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</si>
  <si>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</si>
  <si>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</si>
  <si>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</si>
  <si>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</si>
  <si>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</si>
  <si>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</si>
  <si>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</si>
  <si>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</si>
  <si>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</si>
  <si>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</si>
  <si>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</si>
  <si>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</si>
  <si>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</si>
  <si>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</si>
  <si>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</si>
  <si>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</si>
  <si>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</si>
  <si>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</si>
  <si>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</si>
  <si>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</si>
  <si>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</si>
  <si>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</si>
  <si>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</si>
  <si>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</si>
  <si>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</si>
  <si>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</si>
  <si>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</si>
  <si>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</si>
  <si>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</si>
  <si>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</si>
  <si>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</si>
  <si>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</si>
  <si>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</si>
  <si>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</si>
  <si>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</si>
  <si>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</si>
  <si>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</si>
  <si>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</si>
  <si>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</si>
  <si>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</si>
  <si>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</si>
  <si>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</si>
  <si>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</si>
  <si>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</si>
  <si>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</si>
  <si>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</si>
  <si>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</si>
  <si>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</si>
  <si>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</si>
  <si>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</si>
  <si>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</si>
  <si>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</si>
  <si>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</si>
  <si>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</si>
  <si>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</si>
  <si>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</si>
  <si>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</si>
  <si>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</si>
  <si>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</si>
  <si>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</si>
  <si>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</si>
  <si>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</si>
  <si>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</si>
  <si>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</si>
  <si>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</si>
  <si>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</si>
  <si>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</si>
  <si>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</si>
  <si>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</si>
  <si>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</si>
  <si>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</si>
  <si>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</si>
  <si>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</si>
  <si>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</si>
  <si>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</si>
  <si>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</si>
  <si>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</si>
  <si>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</si>
  <si>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</si>
  <si>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</si>
  <si>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</si>
  <si>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</si>
  <si>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</si>
  <si>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</si>
  <si>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</si>
  <si>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</si>
  <si>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</si>
  <si>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</si>
  <si>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</si>
  <si>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</si>
  <si>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</si>
  <si>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</si>
  <si>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</si>
  <si>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</si>
  <si>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</si>
  <si>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</si>
  <si>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</si>
  <si>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</si>
  <si>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</si>
  <si>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</si>
  <si>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</si>
  <si>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</si>
  <si>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</si>
  <si>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</si>
  <si>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</si>
  <si>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</si>
  <si>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</si>
  <si>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</si>
  <si>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</si>
  <si>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</si>
  <si>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</si>
  <si>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</si>
  <si>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</si>
  <si>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</si>
  <si>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</si>
  <si>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</si>
  <si>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</si>
  <si>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</si>
  <si>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</si>
  <si>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</si>
  <si>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</si>
  <si>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</si>
  <si>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</si>
  <si>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</si>
  <si>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</si>
  <si>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</si>
  <si>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</si>
  <si>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</si>
  <si>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</si>
  <si>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</si>
  <si>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</si>
  <si>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</si>
  <si>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</si>
  <si>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</si>
  <si>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</si>
  <si>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</si>
  <si>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</si>
  <si>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</si>
  <si>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</si>
  <si>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</si>
  <si>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</si>
  <si>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</si>
  <si>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</si>
  <si>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</si>
  <si>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</si>
  <si>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</si>
  <si>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</si>
  <si>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</si>
  <si>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</si>
  <si>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</si>
  <si>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</si>
  <si>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</si>
  <si>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</si>
  <si>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</si>
  <si>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</si>
  <si>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</si>
  <si>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</si>
  <si>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</si>
  <si>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</si>
  <si>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</si>
  <si>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</si>
  <si>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</si>
  <si>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</si>
  <si>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</si>
  <si>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</si>
  <si>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</si>
  <si>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</si>
  <si>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</si>
  <si>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</si>
  <si>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</si>
  <si>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</si>
  <si>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</si>
  <si>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</si>
  <si>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</si>
  <si>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</si>
  <si>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</si>
  <si>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</si>
  <si>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</si>
  <si>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</si>
  <si>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</si>
  <si>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</si>
  <si>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</si>
  <si>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</si>
  <si>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</si>
  <si>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</si>
  <si>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</si>
  <si>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</si>
  <si>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</si>
  <si>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</si>
  <si>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</si>
  <si>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</si>
  <si>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</si>
  <si>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</si>
  <si>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</si>
  <si>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</si>
  <si>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</si>
  <si>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</si>
  <si>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</si>
  <si>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</si>
  <si>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</si>
  <si>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</si>
  <si>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</si>
  <si>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</si>
  <si>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</si>
  <si>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</si>
  <si>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</si>
  <si>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</si>
  <si>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</si>
  <si>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</si>
  <si>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</si>
  <si>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</si>
  <si>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</si>
  <si>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</si>
  <si>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</si>
  <si>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</si>
  <si>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</si>
  <si>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</si>
  <si>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</si>
  <si>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</si>
  <si>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</si>
  <si>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</si>
  <si>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</si>
  <si>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</si>
  <si>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</si>
  <si>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</si>
  <si>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</si>
  <si>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</si>
  <si>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</si>
  <si>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</si>
  <si>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</si>
  <si>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</si>
  <si>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</si>
  <si>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</si>
  <si>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</si>
  <si>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</si>
  <si>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</si>
  <si>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</si>
  <si>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</si>
  <si>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</si>
  <si>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</si>
  <si>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</si>
  <si>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</si>
  <si>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</si>
  <si>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</si>
  <si>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</si>
  <si>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</si>
  <si>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</si>
  <si>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</si>
  <si>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</si>
  <si>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</si>
  <si>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</si>
  <si>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</si>
  <si>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</si>
  <si>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</si>
  <si>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</si>
  <si>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</si>
  <si>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</si>
  <si>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</si>
  <si>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</si>
  <si>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</si>
  <si>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</si>
  <si>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</si>
  <si>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</si>
  <si>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</si>
  <si>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</si>
  <si>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</si>
  <si>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</si>
  <si>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</si>
  <si>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</si>
  <si>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</si>
  <si>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</si>
  <si>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</si>
  <si>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</si>
  <si>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</si>
  <si>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</si>
  <si>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</si>
  <si>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</si>
  <si>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</si>
  <si>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</si>
  <si>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</si>
  <si>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</si>
  <si>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</si>
  <si>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</si>
  <si>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</si>
  <si>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</si>
  <si>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</si>
  <si>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</si>
  <si>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</si>
  <si>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</si>
  <si>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</si>
  <si>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</si>
  <si>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</si>
  <si>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</si>
  <si>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</si>
  <si>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</si>
  <si>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</si>
  <si>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</si>
  <si>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</si>
  <si>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</si>
  <si>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</si>
  <si>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</si>
  <si>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</si>
  <si>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</si>
  <si>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</si>
  <si>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</si>
  <si>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</si>
  <si>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</si>
  <si>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</si>
  <si>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</si>
  <si>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</si>
  <si>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</si>
  <si>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</si>
  <si>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</si>
  <si>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</si>
  <si>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</si>
  <si>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</si>
  <si>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</si>
  <si>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</si>
  <si>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</si>
  <si>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</si>
  <si>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</si>
  <si>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</si>
  <si>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</si>
  <si>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</si>
  <si>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</si>
  <si>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</si>
  <si>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</si>
  <si>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</si>
  <si>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</si>
  <si>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</si>
  <si>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</si>
  <si>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</si>
  <si>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</si>
  <si>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</si>
  <si>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</si>
  <si>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</si>
  <si>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</si>
  <si>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</si>
  <si>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</si>
  <si>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</si>
  <si>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</si>
  <si>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</si>
  <si>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</si>
  <si>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</si>
  <si>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</si>
  <si>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</si>
  <si>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</si>
  <si>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</si>
  <si>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</si>
  <si>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</si>
  <si>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</si>
  <si>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</si>
  <si>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</si>
  <si>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</si>
  <si>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</si>
  <si>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</si>
  <si>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</si>
  <si>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</si>
  <si>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</si>
  <si>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</si>
  <si>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</si>
  <si>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</si>
  <si>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</si>
  <si>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</si>
  <si>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</si>
  <si>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</si>
  <si>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</si>
  <si>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</si>
  <si>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</si>
  <si>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</si>
  <si>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</si>
  <si>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</si>
  <si>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</si>
  <si>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</si>
  <si>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</si>
  <si>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</si>
  <si>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</si>
  <si>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</si>
  <si>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</si>
  <si>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</si>
  <si>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</si>
  <si>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</si>
  <si>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</si>
  <si>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</si>
  <si>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</si>
  <si>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</si>
  <si>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</si>
  <si>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</si>
  <si>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</si>
  <si>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</si>
  <si>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</si>
  <si>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</si>
  <si>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</si>
  <si>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</si>
  <si>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</si>
  <si>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</si>
  <si>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</si>
  <si>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</si>
  <si>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</si>
  <si>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</si>
  <si>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</si>
  <si>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</si>
  <si>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</si>
  <si>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</si>
  <si>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</si>
  <si>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</si>
  <si>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</si>
  <si>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</si>
  <si>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</si>
  <si>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</si>
  <si>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</si>
  <si>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</si>
  <si>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</si>
  <si>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</si>
  <si>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</si>
  <si>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</si>
  <si>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</si>
  <si>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</si>
  <si>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</si>
  <si>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</si>
  <si>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</si>
  <si>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</si>
  <si>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</si>
  <si>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</si>
  <si>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</si>
  <si>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</si>
  <si>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</si>
  <si>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</si>
  <si>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</si>
  <si>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</si>
  <si>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</si>
  <si>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</si>
  <si>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</si>
  <si>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</si>
  <si>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</si>
  <si>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</si>
  <si>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</si>
  <si>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</si>
  <si>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</si>
  <si>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</si>
  <si>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</si>
  <si>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</si>
  <si>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</si>
  <si>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</si>
  <si>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</si>
  <si>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</si>
  <si>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</si>
  <si>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</si>
  <si>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</si>
  <si>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</si>
  <si>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</si>
  <si>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</si>
  <si>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</si>
  <si>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</si>
  <si>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</si>
  <si>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</si>
  <si>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</si>
  <si>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</si>
  <si>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</si>
  <si>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</si>
  <si>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</si>
  <si>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</si>
  <si>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</si>
  <si>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</si>
  <si>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</si>
  <si>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</si>
  <si>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</si>
  <si>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</si>
  <si>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</si>
  <si>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</si>
  <si>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</si>
  <si>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</si>
  <si>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</si>
  <si>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</si>
  <si>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</si>
  <si>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</si>
  <si>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</si>
  <si>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</si>
  <si>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</si>
  <si>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</si>
  <si>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</si>
  <si>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</si>
  <si>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</si>
  <si>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</si>
  <si>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</si>
  <si>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</si>
  <si>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</si>
  <si>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</si>
  <si>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</si>
  <si>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</si>
  <si>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</si>
  <si>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</si>
  <si>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</si>
  <si>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</si>
  <si>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</si>
  <si>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</si>
  <si>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</si>
  <si>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</si>
  <si>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</si>
  <si>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</si>
  <si>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</si>
  <si>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</si>
  <si>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</si>
  <si>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</si>
  <si>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</si>
  <si>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</si>
  <si>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</si>
  <si>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</si>
  <si>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</si>
  <si>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</si>
  <si>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</si>
  <si>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</si>
  <si>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</si>
  <si>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</si>
  <si>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</si>
  <si>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</si>
  <si>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</si>
  <si>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</si>
  <si>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</si>
  <si>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</si>
  <si>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</si>
  <si>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</si>
  <si>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</si>
  <si>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</si>
  <si>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</si>
  <si>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</si>
  <si>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</si>
  <si>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</si>
  <si>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</si>
  <si>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</si>
  <si>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</si>
  <si>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</si>
  <si>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</si>
  <si>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</si>
  <si>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</si>
  <si>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</si>
  <si>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</si>
  <si>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</si>
  <si>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</si>
  <si>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</si>
  <si>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</si>
  <si>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</si>
  <si>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</si>
  <si>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</si>
  <si>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</si>
  <si>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</si>
  <si>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</si>
  <si>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</si>
  <si>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</si>
  <si>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</si>
  <si>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</si>
  <si>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</si>
  <si>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</si>
  <si>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</si>
  <si>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</si>
  <si>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</si>
  <si>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</si>
  <si>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</si>
  <si>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</si>
  <si>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</si>
  <si>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</si>
  <si>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</si>
  <si>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</si>
  <si>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</si>
  <si>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</si>
  <si>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</si>
  <si>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</si>
  <si>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</si>
  <si>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</si>
  <si>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</si>
  <si>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</si>
  <si>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</si>
  <si>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</si>
  <si>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</si>
  <si>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</si>
  <si>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</si>
  <si>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</si>
  <si>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</si>
  <si>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</si>
  <si>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</si>
  <si>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</si>
  <si>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</si>
  <si>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</si>
  <si>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</si>
  <si>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</si>
  <si>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</si>
  <si>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</si>
  <si>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</si>
  <si>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</si>
  <si>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</si>
  <si>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</si>
  <si>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</si>
  <si>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</si>
  <si>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</si>
  <si>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</si>
  <si>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</si>
  <si>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</si>
  <si>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</si>
  <si>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</si>
  <si>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</si>
  <si>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</si>
  <si>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</si>
  <si>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</si>
  <si>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</si>
  <si>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</si>
  <si>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</si>
  <si>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</si>
  <si>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</si>
  <si>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</si>
  <si>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</si>
  <si>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</si>
  <si>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</si>
  <si>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</si>
  <si>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</si>
  <si>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</si>
  <si>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</si>
  <si>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</si>
  <si>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</si>
  <si>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</si>
  <si>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</si>
  <si>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</si>
  <si>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</si>
  <si>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</si>
  <si>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</si>
  <si>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</si>
  <si>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</si>
  <si>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</si>
  <si>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</si>
  <si>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</si>
  <si>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</si>
  <si>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</si>
  <si>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</si>
  <si>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</si>
  <si>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</si>
  <si>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</si>
  <si>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</si>
  <si>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</si>
  <si>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</si>
  <si>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</si>
  <si>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</si>
  <si>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</si>
  <si>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</si>
  <si>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</si>
  <si>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</si>
  <si>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</si>
  <si>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</si>
  <si>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</si>
  <si>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</si>
  <si>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</si>
  <si>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</si>
  <si>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</si>
  <si>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</si>
  <si>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</si>
  <si>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</si>
  <si>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</si>
  <si>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</si>
  <si>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</si>
  <si>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</si>
  <si>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</si>
  <si>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</si>
  <si>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</si>
  <si>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</si>
  <si>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</si>
  <si>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</si>
  <si>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</si>
  <si>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</si>
  <si>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</si>
  <si>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</si>
  <si>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</si>
  <si>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</si>
  <si>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</si>
  <si>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</si>
  <si>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</si>
  <si>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</si>
  <si>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</si>
  <si>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</si>
  <si>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</si>
  <si>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</si>
  <si>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</si>
  <si>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</si>
  <si>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</si>
  <si>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</si>
  <si>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</si>
  <si>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</si>
  <si>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</si>
  <si>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</si>
  <si>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</si>
  <si>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</si>
  <si>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</si>
  <si>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</si>
  <si>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</si>
  <si>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</si>
  <si>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</si>
  <si>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</si>
  <si>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</si>
  <si>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</si>
  <si>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</si>
  <si>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</si>
  <si>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</si>
  <si>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</si>
  <si>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</si>
  <si>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</si>
  <si>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</si>
  <si>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</si>
  <si>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</si>
  <si>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</si>
  <si>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</si>
  <si>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</si>
  <si>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</si>
  <si>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</si>
  <si>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</si>
  <si>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</si>
  <si>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</si>
  <si>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</si>
  <si>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</si>
  <si>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</si>
  <si>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</si>
  <si>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</si>
  <si>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</si>
  <si>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</si>
  <si>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</si>
  <si>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</si>
  <si>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</si>
  <si>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</si>
  <si>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</si>
  <si>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</si>
  <si>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</si>
  <si>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</si>
  <si>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</si>
  <si>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</si>
  <si>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</si>
  <si>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</si>
  <si>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</si>
  <si>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</si>
  <si>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</si>
  <si>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</si>
  <si>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</si>
  <si>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</si>
  <si>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</si>
  <si>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</si>
  <si>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</si>
  <si>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</si>
  <si>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</si>
  <si>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</si>
  <si>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</si>
  <si>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</si>
  <si>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</si>
  <si>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</si>
  <si>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</si>
  <si>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</si>
  <si>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</si>
  <si>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</si>
  <si>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</si>
  <si>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</si>
  <si>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</si>
  <si>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</si>
  <si>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</si>
  <si>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</si>
  <si>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</si>
  <si>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</si>
  <si>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</si>
  <si>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</si>
  <si>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</si>
  <si>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</si>
  <si>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</si>
  <si>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</si>
  <si>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</si>
  <si>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</si>
  <si>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</si>
  <si>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</si>
  <si>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</si>
  <si>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</si>
  <si>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</si>
  <si>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</si>
  <si>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</si>
  <si>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</si>
  <si>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</si>
  <si>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</si>
  <si>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</si>
  <si>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</si>
  <si>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</si>
  <si>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</si>
  <si>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</si>
  <si>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</si>
  <si>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</si>
  <si>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</si>
  <si>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</si>
  <si>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</si>
  <si>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</si>
  <si>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</si>
  <si>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</si>
  <si>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</si>
  <si>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</si>
  <si>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</si>
  <si>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</si>
  <si>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</si>
  <si>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</si>
  <si>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</si>
  <si>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</si>
  <si>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</si>
  <si>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</si>
  <si>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</si>
  <si>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</si>
  <si>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</si>
  <si>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</si>
  <si>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</si>
  <si>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</si>
  <si>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</si>
  <si>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</si>
  <si>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</si>
  <si>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</si>
  <si>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</si>
  <si>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</si>
  <si>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</si>
  <si>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</si>
  <si>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</si>
  <si>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</si>
  <si>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</si>
  <si>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</si>
  <si>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</si>
  <si>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</si>
  <si>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</si>
  <si>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</si>
  <si>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</si>
  <si>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</si>
  <si>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</si>
  <si>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</si>
  <si>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</si>
  <si>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</si>
  <si>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</si>
  <si>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</si>
  <si>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</si>
  <si>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</si>
  <si>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</si>
  <si>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</si>
  <si>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</si>
  <si>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</si>
  <si>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</si>
  <si>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</si>
  <si>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</si>
  <si>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</si>
  <si>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</si>
  <si>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</si>
  <si>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</si>
  <si>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</si>
  <si>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</si>
  <si>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</si>
  <si>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</si>
  <si>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</si>
  <si>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</si>
  <si>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</si>
  <si>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</si>
  <si>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</si>
  <si>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</si>
  <si>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</si>
  <si>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</si>
  <si>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</si>
  <si>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</si>
  <si>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</si>
  <si>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</si>
  <si>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</si>
  <si>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</si>
  <si>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</si>
  <si>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</si>
  <si>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</si>
  <si>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</si>
  <si>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</si>
  <si>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</si>
  <si>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</si>
  <si>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</si>
  <si>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</si>
  <si>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</si>
  <si>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</si>
  <si>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</si>
  <si>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</si>
  <si>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</si>
  <si>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</si>
  <si>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</si>
  <si>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</si>
  <si>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</si>
  <si>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</si>
  <si>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</si>
  <si>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</si>
  <si>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</si>
  <si>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</si>
  <si>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</si>
  <si>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</si>
  <si>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</si>
  <si>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</si>
  <si>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</si>
  <si>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</si>
  <si>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</si>
  <si>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</si>
  <si>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</si>
  <si>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</si>
  <si>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</si>
  <si>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</si>
  <si>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</si>
  <si>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</si>
  <si>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</si>
  <si>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</si>
  <si>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</si>
  <si>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</si>
  <si>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</si>
  <si>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</si>
  <si>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</si>
  <si>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</si>
  <si>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</si>
  <si>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</si>
  <si>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</si>
  <si>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</si>
  <si>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</si>
  <si>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</si>
  <si>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</si>
  <si>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</si>
  <si>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</si>
  <si>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</si>
  <si>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</si>
  <si>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</si>
  <si>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</si>
  <si>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</si>
  <si>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</si>
  <si>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</si>
  <si>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</si>
  <si>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</si>
  <si>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</si>
  <si>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</si>
  <si>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</si>
  <si>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</si>
  <si>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</si>
  <si>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</si>
  <si>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</si>
  <si>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</si>
  <si>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</si>
  <si>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</si>
  <si>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</si>
  <si>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</si>
  <si>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</si>
  <si>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</si>
  <si>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</si>
  <si>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</si>
  <si>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</si>
  <si>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</si>
  <si>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</si>
  <si>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</si>
  <si>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</si>
  <si>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</si>
  <si>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</si>
  <si>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</si>
  <si>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</si>
  <si>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</si>
  <si>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</si>
  <si>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</si>
  <si>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</si>
  <si>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</si>
  <si>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</si>
  <si>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</si>
  <si>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</si>
  <si>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</si>
  <si>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</si>
  <si>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</si>
  <si>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</si>
  <si>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</si>
  <si>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</si>
  <si>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</si>
  <si>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</si>
  <si>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</si>
  <si>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</si>
  <si>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</si>
  <si>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</si>
  <si>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</si>
  <si>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</si>
  <si>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</si>
  <si>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</si>
  <si>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</si>
  <si>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</si>
  <si>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</si>
  <si>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</si>
  <si>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</si>
  <si>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</si>
  <si>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</si>
  <si>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</si>
  <si>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</si>
  <si>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</si>
  <si>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</si>
  <si>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</si>
  <si>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</si>
  <si>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</si>
  <si>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</si>
  <si>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</si>
  <si>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</si>
  <si>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</si>
  <si>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</si>
  <si>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</si>
  <si>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</si>
  <si>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</si>
  <si>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</si>
  <si>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</si>
  <si>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</si>
  <si>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</si>
  <si>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</si>
  <si>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</si>
  <si>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</si>
  <si>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</si>
  <si>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</si>
  <si>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</si>
  <si>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</si>
  <si>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</si>
  <si>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</si>
  <si>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</si>
  <si>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</si>
  <si>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</si>
  <si>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</si>
  <si>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</si>
  <si>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</si>
  <si>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</si>
  <si>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</si>
  <si>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</si>
  <si>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</si>
  <si>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</si>
  <si>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</si>
  <si>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</si>
  <si>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</si>
  <si>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</si>
  <si>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</si>
  <si>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</si>
  <si>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</si>
  <si>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</si>
  <si>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</si>
  <si>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</si>
  <si>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</si>
  <si>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</si>
  <si>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</si>
  <si>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</si>
  <si>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</si>
  <si>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</si>
  <si>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</si>
  <si>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</si>
  <si>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</si>
  <si>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</si>
  <si>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</si>
  <si>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</si>
  <si>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</si>
  <si>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</si>
  <si>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</si>
  <si>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</si>
  <si>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</si>
  <si>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</si>
  <si>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</si>
  <si>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</si>
  <si>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</si>
  <si>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</si>
  <si>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</si>
  <si>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</si>
  <si>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</si>
  <si>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</si>
  <si>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</si>
  <si>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</si>
  <si>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</si>
  <si>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</si>
  <si>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</si>
  <si>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</si>
  <si>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</si>
  <si>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</si>
  <si>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</si>
  <si>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</si>
  <si>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</si>
  <si>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</si>
  <si>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</si>
  <si>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</si>
  <si>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</si>
  <si>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</si>
  <si>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</si>
  <si>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</si>
  <si>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</si>
  <si>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</si>
  <si>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</si>
  <si>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</si>
  <si>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</si>
  <si>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</si>
  <si>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</si>
  <si>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</si>
  <si>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</si>
  <si>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</si>
  <si>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</si>
  <si>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</si>
  <si>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</si>
  <si>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</si>
  <si>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</si>
  <si>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</si>
  <si>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</si>
  <si>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</si>
  <si>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</si>
  <si>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</si>
  <si>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</si>
  <si>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</si>
  <si>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</si>
  <si>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</si>
  <si>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</si>
  <si>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</si>
  <si>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</si>
  <si>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</si>
  <si>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</si>
  <si>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</si>
  <si>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</si>
  <si>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</si>
  <si>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</si>
  <si>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</si>
  <si>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</si>
  <si>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</si>
  <si>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</si>
  <si>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</si>
  <si>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</si>
  <si>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</si>
  <si>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</si>
  <si>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</si>
  <si>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</si>
  <si>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</si>
  <si>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</si>
  <si>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</si>
  <si>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</si>
  <si>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</si>
  <si>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</si>
  <si>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</si>
  <si>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</si>
  <si>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</si>
  <si>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</si>
  <si>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</si>
  <si>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</si>
  <si>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</si>
  <si>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</si>
  <si>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</si>
  <si>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</si>
  <si>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</si>
  <si>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</si>
  <si>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</si>
  <si>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</si>
  <si>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</si>
  <si>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</si>
  <si>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</si>
  <si>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</si>
  <si>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</si>
  <si>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</si>
  <si>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</si>
  <si>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</si>
  <si>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</si>
  <si>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</si>
  <si>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</si>
  <si>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</si>
  <si>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</si>
  <si>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</si>
  <si>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</si>
  <si>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</si>
  <si>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</si>
  <si>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</si>
  <si>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</si>
  <si>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</si>
  <si>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</si>
  <si>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</si>
  <si>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</si>
  <si>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</si>
  <si>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</si>
  <si>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</si>
  <si>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</si>
  <si>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</si>
  <si>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</si>
  <si>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</si>
  <si>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</si>
  <si>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</si>
  <si>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</si>
  <si>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</si>
  <si>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</si>
  <si>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</si>
  <si>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</si>
  <si>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</si>
  <si>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</si>
  <si>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</si>
  <si>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</si>
  <si>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</si>
  <si>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</si>
  <si>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</si>
  <si>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</si>
  <si>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</si>
  <si>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</si>
  <si>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</si>
  <si>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</si>
  <si>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</si>
  <si>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</si>
  <si>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</si>
  <si>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</si>
  <si>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</si>
  <si>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</si>
  <si>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</si>
  <si>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</si>
  <si>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</si>
  <si>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</si>
  <si>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</si>
  <si>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</si>
  <si>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</si>
  <si>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</si>
  <si>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</si>
  <si>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</si>
  <si>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</si>
  <si>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</si>
  <si>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</si>
  <si>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</si>
  <si>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</si>
  <si>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</si>
  <si>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</si>
  <si>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</si>
  <si>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</si>
  <si>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</si>
  <si>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</si>
  <si>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</si>
  <si>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</si>
  <si>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</si>
  <si>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</si>
  <si>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</si>
  <si>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</si>
  <si>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</si>
  <si>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</si>
  <si>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</si>
  <si>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</si>
  <si>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</si>
  <si>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</si>
  <si>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</si>
  <si>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</si>
  <si>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</si>
  <si>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</si>
  <si>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</si>
  <si>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</si>
  <si>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</si>
  <si>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</si>
  <si>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</si>
  <si>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</si>
  <si>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</si>
  <si>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</si>
  <si>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</si>
  <si>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</si>
  <si>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</si>
  <si>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</si>
  <si>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</si>
  <si>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</si>
  <si>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</si>
  <si>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</si>
  <si>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</si>
  <si>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</si>
  <si>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</si>
  <si>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</si>
  <si>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</si>
  <si>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</si>
  <si>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</si>
  <si>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</si>
  <si>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</si>
  <si>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</si>
  <si>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</si>
  <si>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</si>
  <si>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</si>
  <si>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</si>
  <si>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</si>
  <si>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</si>
  <si>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</si>
  <si>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</si>
  <si>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</si>
  <si>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</si>
  <si>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</si>
  <si>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</si>
  <si>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</si>
  <si>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</si>
  <si>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</si>
  <si>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</si>
  <si>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</si>
  <si>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</si>
  <si>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</si>
  <si>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</si>
  <si>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</si>
  <si>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</si>
  <si>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</si>
  <si>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</si>
  <si>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</si>
  <si>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</si>
  <si>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</si>
  <si>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</si>
  <si>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</si>
  <si>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</si>
  <si>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</si>
  <si>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</si>
  <si>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</si>
  <si>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</si>
  <si>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</si>
  <si>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</si>
  <si>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</si>
  <si>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</si>
  <si>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</si>
  <si>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</si>
  <si>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</si>
  <si>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</si>
  <si>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</si>
  <si>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</si>
  <si>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</si>
  <si>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</si>
  <si>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</si>
  <si>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</si>
  <si>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</si>
  <si>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</si>
  <si>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</si>
  <si>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</si>
  <si>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</si>
  <si>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</si>
  <si>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</si>
  <si>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</si>
  <si>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</si>
  <si>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</si>
  <si>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</si>
  <si>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</si>
  <si>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</si>
  <si>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</si>
  <si>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</si>
  <si>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</si>
  <si>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</si>
  <si>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</si>
  <si>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</si>
  <si>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</si>
  <si>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</si>
  <si>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</si>
  <si>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</si>
  <si>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</si>
  <si>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</si>
  <si>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</si>
  <si>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</si>
  <si>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</si>
  <si>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</si>
  <si>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</si>
  <si>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</si>
  <si>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</si>
  <si>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</si>
  <si>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</si>
  <si>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</si>
  <si>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</si>
  <si>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</si>
  <si>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</si>
  <si>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</si>
  <si>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</si>
  <si>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</si>
  <si>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</si>
  <si>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</si>
  <si>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</si>
  <si>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</si>
  <si>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</si>
  <si>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</si>
  <si>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</si>
  <si>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</si>
  <si>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</si>
  <si>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</si>
  <si>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</si>
  <si>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</si>
  <si>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</si>
  <si>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</si>
  <si>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</si>
  <si>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</si>
  <si>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</si>
  <si>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</si>
  <si>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</si>
  <si>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</si>
  <si>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</si>
  <si>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</si>
  <si>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</si>
  <si>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</si>
  <si>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</si>
  <si>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</si>
  <si>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</si>
  <si>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</si>
  <si>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</si>
  <si>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</si>
  <si>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</si>
  <si>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</si>
  <si>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</si>
  <si>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</si>
  <si>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</si>
  <si>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</si>
  <si>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</si>
  <si>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</si>
  <si>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</si>
  <si>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</si>
  <si>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</si>
  <si>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</si>
  <si>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</si>
  <si>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</si>
  <si>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</si>
  <si>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</si>
  <si>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</si>
  <si>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</si>
  <si>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</si>
  <si>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</si>
  <si>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</si>
  <si>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</si>
  <si>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</si>
  <si>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</si>
  <si>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</si>
  <si>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</si>
  <si>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</si>
  <si>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</si>
  <si>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</si>
  <si>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</si>
  <si>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</si>
  <si>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</si>
  <si>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</si>
  <si>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</si>
  <si>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</si>
  <si>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</si>
  <si>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</si>
  <si>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</si>
  <si>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</si>
  <si>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</si>
  <si>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</si>
  <si>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</si>
  <si>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</si>
  <si>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</si>
  <si>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</si>
  <si>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</si>
  <si>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</si>
  <si>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</si>
  <si>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</si>
  <si>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</si>
  <si>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</si>
  <si>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</si>
  <si>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</si>
  <si>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</si>
  <si>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</si>
  <si>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</si>
  <si>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</si>
  <si>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</si>
  <si>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</si>
  <si>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</si>
  <si>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</si>
  <si>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</si>
  <si>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</si>
  <si>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</si>
  <si>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</si>
  <si>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</si>
  <si>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</si>
  <si>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</si>
  <si>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</si>
  <si>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</si>
  <si>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</si>
  <si>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</si>
  <si>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</si>
  <si>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</si>
  <si>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</si>
  <si>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</si>
  <si>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</si>
  <si>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</si>
  <si>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</si>
  <si>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</si>
  <si>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</si>
  <si>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</si>
  <si>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</si>
  <si>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</si>
  <si>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</si>
  <si>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</si>
  <si>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</si>
  <si>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</si>
  <si>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</si>
  <si>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</si>
  <si>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</si>
  <si>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</si>
  <si>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</si>
  <si>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</si>
  <si>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</si>
  <si>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</si>
  <si>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</si>
  <si>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</si>
  <si>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</si>
  <si>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</si>
  <si>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</si>
  <si>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</si>
  <si>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</si>
  <si>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</si>
  <si>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</si>
  <si>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</si>
  <si>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</si>
  <si>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</si>
  <si>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</si>
  <si>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</si>
  <si>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</si>
  <si>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</si>
  <si>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</si>
  <si>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</si>
  <si>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</si>
  <si>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</si>
  <si>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</si>
  <si>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</si>
  <si>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</si>
  <si>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</si>
  <si>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</si>
  <si>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</si>
  <si>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</si>
  <si>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</si>
  <si>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</si>
  <si>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</si>
  <si>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</si>
  <si>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</si>
  <si>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</si>
  <si>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</si>
  <si>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</si>
  <si>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</si>
  <si>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</si>
  <si>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</si>
  <si>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</si>
  <si>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</si>
  <si>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</si>
  <si>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</si>
  <si>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</si>
  <si>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</si>
  <si>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</si>
  <si>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</si>
  <si>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</si>
  <si>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</si>
  <si>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</si>
  <si>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</si>
  <si>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</si>
  <si>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</si>
  <si>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</si>
  <si>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</si>
  <si>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</si>
  <si>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</si>
  <si>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</si>
  <si>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</si>
  <si>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</si>
  <si>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</si>
  <si>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</si>
  <si>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</si>
  <si>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</si>
  <si>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</si>
  <si>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</si>
  <si>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</si>
  <si>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</si>
  <si>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</si>
  <si>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</si>
  <si>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</si>
  <si>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</si>
  <si>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</si>
  <si>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</si>
  <si>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</si>
  <si>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</si>
  <si>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</si>
  <si>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</si>
  <si>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</si>
  <si>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</si>
  <si>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</si>
  <si>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</si>
  <si>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</si>
  <si>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</si>
  <si>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</si>
  <si>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</si>
  <si>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</si>
  <si>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</si>
  <si>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</si>
  <si>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</si>
  <si>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</si>
  <si>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</si>
  <si>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</si>
  <si>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</si>
  <si>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</si>
  <si>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</si>
  <si>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</si>
  <si>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</si>
  <si>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</si>
  <si>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</si>
  <si>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</si>
  <si>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</si>
  <si>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</si>
  <si>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</si>
  <si>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</si>
  <si>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</si>
  <si>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</si>
  <si>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</si>
  <si>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</si>
  <si>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</si>
  <si>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</si>
  <si>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</si>
  <si>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</si>
  <si>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</si>
  <si>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</si>
  <si>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</si>
  <si>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</si>
  <si>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</si>
  <si>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</si>
  <si>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</si>
  <si>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</si>
  <si>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</si>
  <si>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</si>
  <si>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</si>
  <si>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</si>
  <si>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</si>
  <si>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</si>
  <si>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</si>
  <si>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</si>
  <si>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</si>
  <si>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</si>
  <si>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</si>
  <si>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</si>
  <si>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</si>
  <si>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</si>
  <si>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</si>
  <si>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</si>
  <si>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</si>
  <si>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</si>
  <si>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</si>
  <si>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</si>
  <si>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</si>
  <si>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</si>
  <si>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</si>
  <si>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</si>
  <si>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</si>
  <si>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</si>
  <si>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</si>
  <si>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</si>
  <si>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</si>
  <si>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</si>
  <si>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</si>
  <si>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</si>
  <si>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</si>
  <si>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</si>
  <si>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</si>
  <si>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</si>
  <si>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</si>
  <si>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</si>
  <si>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</si>
  <si>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</si>
  <si>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</si>
  <si>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</si>
  <si>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</si>
  <si>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</si>
  <si>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</si>
  <si>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</si>
  <si>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</si>
  <si>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</si>
  <si>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</si>
  <si>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</si>
  <si>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</si>
  <si>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</si>
  <si>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</si>
  <si>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</si>
  <si>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</si>
  <si>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</si>
  <si>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</si>
  <si>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</si>
  <si>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</si>
  <si>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</si>
  <si>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</si>
  <si>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</si>
  <si>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</si>
  <si>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</si>
  <si>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</si>
  <si>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</si>
  <si>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</si>
  <si>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</si>
  <si>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</si>
  <si>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</si>
  <si>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</si>
  <si>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</si>
  <si>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</si>
  <si>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</si>
  <si>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</si>
  <si>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</si>
  <si>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</si>
  <si>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</si>
  <si>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</si>
  <si>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</si>
  <si>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</si>
  <si>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</si>
  <si>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</si>
  <si>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</si>
  <si>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</si>
  <si>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</si>
  <si>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</si>
  <si>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</si>
  <si>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</si>
  <si>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</si>
  <si>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</si>
  <si>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</si>
  <si>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</si>
  <si>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</si>
  <si>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</si>
  <si>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</si>
  <si>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</si>
  <si>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</si>
  <si>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</si>
  <si>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</si>
  <si>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</si>
  <si>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</si>
  <si>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</si>
  <si>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</si>
  <si>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</si>
  <si>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</si>
  <si>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</si>
  <si>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</si>
  <si>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</si>
  <si>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</si>
  <si>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</si>
  <si>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</si>
  <si>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</si>
  <si>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</si>
  <si>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</si>
  <si>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</si>
  <si>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</si>
  <si>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</si>
  <si>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</si>
  <si>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</si>
  <si>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</si>
  <si>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</si>
  <si>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</si>
  <si>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</si>
  <si>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</si>
  <si>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</si>
  <si>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</si>
  <si>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</si>
  <si>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</si>
  <si>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</si>
  <si>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</si>
  <si>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</si>
  <si>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</si>
  <si>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</si>
  <si>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</si>
  <si>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</si>
  <si>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</si>
  <si>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</si>
  <si>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</si>
  <si>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</si>
  <si>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</si>
  <si>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</si>
  <si>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</si>
  <si>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</si>
  <si>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</si>
  <si>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</si>
  <si>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</si>
  <si>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</si>
  <si>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</si>
  <si>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</si>
  <si>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</si>
  <si>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</si>
  <si>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</si>
  <si>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</si>
  <si>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</si>
  <si>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</si>
  <si>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</si>
  <si>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</si>
  <si>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</si>
  <si>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</si>
  <si>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</si>
  <si>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</si>
  <si>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</si>
  <si>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</si>
  <si>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</si>
  <si>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</si>
  <si>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</si>
  <si>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</si>
  <si>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</si>
  <si>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</si>
  <si>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</si>
  <si>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</si>
  <si>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</si>
  <si>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</si>
  <si>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</si>
  <si>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</si>
  <si>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</si>
  <si>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</si>
  <si>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</si>
  <si>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</si>
  <si>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</si>
  <si>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</si>
  <si>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</si>
  <si>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</si>
  <si>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</si>
  <si>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</si>
  <si>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</si>
  <si>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</si>
  <si>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</si>
  <si>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</si>
  <si>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</si>
  <si>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</si>
  <si>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</si>
  <si>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</si>
  <si>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</si>
  <si>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</si>
  <si>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</si>
  <si>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</si>
  <si>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</si>
  <si>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</si>
  <si>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</si>
  <si>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</si>
  <si>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</si>
  <si>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</si>
  <si>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</si>
  <si>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</si>
  <si>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</si>
  <si>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</si>
  <si>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</si>
  <si>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</si>
  <si>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</si>
  <si>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</si>
  <si>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</si>
  <si>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</si>
  <si>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</si>
  <si>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</si>
  <si>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</si>
  <si>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</si>
  <si>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</si>
  <si>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</si>
  <si>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</si>
  <si>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</si>
  <si>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</si>
  <si>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</si>
  <si>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</si>
  <si>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</si>
  <si>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</si>
  <si>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</si>
  <si>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</si>
  <si>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</si>
  <si>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</si>
  <si>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</si>
  <si>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</si>
  <si>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</si>
  <si>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</si>
  <si>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</si>
  <si>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</si>
  <si>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</si>
  <si>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</si>
  <si>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</si>
  <si>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</si>
  <si>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</si>
  <si>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</si>
  <si>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</si>
  <si>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</si>
  <si>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</si>
  <si>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</si>
  <si>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</si>
  <si>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</si>
  <si>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</si>
  <si>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</si>
  <si>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</si>
  <si>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</si>
  <si>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</si>
  <si>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</si>
  <si>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</si>
  <si>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</si>
  <si>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</si>
  <si>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</si>
  <si>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</si>
  <si>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</si>
  <si>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</si>
  <si>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</si>
  <si>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</si>
  <si>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</si>
  <si>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</si>
  <si>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</si>
  <si>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</si>
  <si>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</si>
  <si>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</si>
  <si>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</si>
  <si>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</si>
  <si>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</si>
  <si>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</si>
  <si>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</si>
  <si>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</si>
  <si>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</si>
  <si>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</si>
  <si>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</si>
  <si>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</si>
  <si>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</si>
  <si>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</si>
  <si>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</si>
  <si>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</si>
  <si>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</si>
  <si>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</si>
  <si>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</si>
  <si>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</si>
  <si>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</si>
  <si>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</si>
  <si>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</si>
  <si>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</si>
  <si>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</si>
  <si>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</si>
  <si>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</si>
  <si>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</si>
  <si>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</si>
  <si>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</si>
  <si>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</si>
  <si>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</si>
  <si>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</si>
  <si>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</si>
  <si>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</si>
  <si>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</si>
  <si>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</si>
  <si>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</si>
  <si>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</si>
  <si>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</si>
  <si>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</si>
  <si>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</si>
  <si>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</si>
  <si>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</si>
  <si>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</si>
  <si>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</si>
  <si>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</si>
  <si>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</si>
  <si>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</si>
  <si>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</si>
  <si>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</si>
  <si>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</si>
  <si>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</si>
  <si>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</si>
  <si>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</si>
  <si>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</si>
  <si>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</si>
  <si>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</si>
  <si>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</si>
  <si>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</si>
  <si>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</si>
  <si>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</si>
  <si>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</si>
  <si>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</si>
  <si>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</si>
  <si>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</si>
  <si>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</si>
  <si>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</si>
  <si>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</si>
  <si>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</si>
  <si>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</si>
  <si>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</si>
  <si>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</si>
  <si>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</si>
  <si>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</si>
  <si>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</si>
  <si>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</si>
  <si>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</si>
  <si>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</si>
  <si>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</si>
  <si>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</si>
  <si>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</si>
  <si>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</si>
  <si>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</si>
  <si>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</si>
  <si>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</si>
  <si>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</si>
  <si>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</si>
  <si>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</si>
  <si>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</si>
  <si>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</si>
  <si>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</si>
  <si>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</si>
  <si>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</si>
  <si>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</si>
  <si>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</si>
  <si>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</si>
  <si>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</si>
  <si>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</si>
  <si>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</si>
  <si>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</si>
  <si>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</si>
  <si>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</si>
  <si>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</si>
  <si>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</si>
  <si>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</si>
  <si>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</si>
  <si>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</si>
  <si>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</si>
  <si>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</si>
  <si>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</si>
  <si>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</si>
  <si>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</si>
  <si>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</si>
  <si>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</si>
  <si>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</si>
  <si>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</si>
  <si>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</si>
  <si>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</si>
  <si>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</si>
  <si>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</si>
  <si>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</si>
  <si>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</si>
  <si>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</si>
  <si>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</si>
  <si>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</si>
  <si>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</si>
  <si>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</si>
  <si>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</si>
  <si>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</si>
  <si>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</si>
  <si>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</si>
  <si>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</si>
  <si>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</si>
  <si>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</si>
  <si>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</si>
  <si>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</si>
  <si>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</si>
  <si>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</si>
  <si>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</si>
  <si>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</si>
  <si>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</si>
  <si>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</si>
  <si>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</si>
  <si>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</si>
  <si>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</si>
  <si>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</si>
  <si>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</si>
  <si>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</si>
  <si>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</si>
  <si>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</si>
  <si>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</si>
  <si>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</si>
  <si>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</si>
  <si>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</si>
  <si>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</si>
  <si>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</si>
  <si>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</si>
  <si>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</si>
  <si>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</si>
  <si>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</si>
  <si>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</si>
  <si>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</si>
  <si>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</si>
  <si>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</si>
  <si>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</si>
  <si>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</si>
  <si>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</si>
  <si>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</si>
  <si>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</si>
  <si>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</si>
  <si>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</si>
  <si>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</si>
  <si>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</si>
  <si>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</si>
  <si>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</si>
  <si>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</si>
  <si>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</si>
  <si>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</si>
  <si>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</si>
  <si>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</si>
  <si>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</si>
  <si>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</si>
  <si>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</si>
  <si>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</si>
  <si>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</si>
  <si>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</si>
  <si>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</si>
  <si>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</si>
  <si>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</si>
  <si>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</si>
  <si>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</si>
  <si>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</si>
  <si>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</si>
  <si>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</si>
  <si>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</si>
  <si>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</si>
  <si>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</si>
  <si>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</si>
  <si>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</si>
  <si>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</si>
  <si>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</si>
  <si>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</si>
  <si>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</si>
  <si>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</si>
  <si>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</si>
  <si>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</si>
  <si>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</si>
  <si>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</si>
  <si>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</si>
  <si>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</si>
  <si>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</si>
  <si>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</si>
  <si>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</si>
  <si>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</si>
  <si>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</si>
  <si>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</si>
  <si>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</si>
  <si>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</si>
  <si>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</si>
  <si>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</si>
  <si>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</si>
  <si>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</si>
  <si>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</si>
  <si>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</si>
  <si>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</si>
  <si>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</si>
  <si>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</si>
  <si>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</si>
  <si>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</si>
  <si>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</si>
  <si>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</si>
  <si>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</si>
  <si>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</si>
  <si>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</si>
  <si>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</si>
  <si>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</si>
  <si>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</si>
  <si>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</si>
  <si>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</si>
  <si>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</si>
  <si>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</si>
  <si>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</si>
  <si>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</si>
  <si>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</si>
  <si>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</si>
  <si>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</si>
  <si>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</si>
  <si>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</si>
  <si>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</si>
  <si>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</si>
  <si>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</si>
  <si>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</si>
  <si>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</si>
  <si>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</si>
  <si>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</si>
  <si>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</si>
  <si>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</si>
  <si>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</si>
  <si>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</si>
  <si>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</si>
  <si>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</si>
  <si>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</si>
  <si>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</si>
  <si>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</si>
  <si>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</si>
  <si>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</si>
  <si>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</si>
  <si>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</si>
  <si>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</si>
  <si>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</si>
  <si>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</si>
  <si>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</si>
  <si>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</si>
  <si>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</si>
  <si>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</si>
  <si>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</si>
  <si>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</si>
  <si>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</si>
  <si>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</si>
  <si>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</si>
  <si>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</si>
  <si>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</si>
  <si>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</si>
  <si>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</si>
  <si>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</si>
  <si>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</si>
  <si>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</si>
  <si>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</si>
  <si>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</si>
  <si>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</si>
  <si>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</si>
  <si>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</si>
  <si>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</si>
  <si>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</si>
  <si>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</si>
  <si>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</si>
  <si>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</si>
  <si>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</si>
  <si>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</si>
  <si>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</si>
  <si>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</si>
  <si>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</si>
  <si>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</si>
  <si>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</si>
  <si>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</si>
  <si>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</si>
  <si>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</si>
  <si>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</si>
  <si>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</si>
  <si>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</si>
  <si>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</si>
  <si>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</si>
  <si>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</si>
  <si>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</si>
  <si>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</si>
  <si>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</si>
  <si>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</si>
  <si>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</si>
  <si>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</si>
  <si>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</si>
  <si>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</si>
  <si>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</si>
  <si>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</si>
  <si>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</si>
  <si>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</si>
  <si>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</si>
  <si>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</si>
  <si>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</si>
  <si>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</si>
  <si>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</si>
  <si>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</si>
  <si>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</si>
  <si>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</si>
  <si>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</si>
  <si>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</si>
  <si>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</si>
  <si>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</si>
  <si>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</si>
  <si>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</si>
  <si>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</si>
  <si>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</si>
  <si>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</si>
  <si>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</si>
  <si>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</si>
  <si>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</si>
  <si>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</si>
  <si>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</si>
  <si>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</si>
  <si>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</si>
  <si>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</si>
  <si>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</si>
  <si>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</si>
  <si>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</si>
  <si>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</si>
  <si>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</si>
  <si>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</si>
  <si>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</si>
  <si>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</si>
  <si>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</si>
  <si>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</si>
  <si>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</si>
  <si>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</si>
  <si>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</si>
  <si>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</si>
  <si>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</si>
  <si>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</si>
  <si>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</si>
  <si>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</si>
  <si>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</si>
  <si>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</si>
  <si>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</si>
  <si>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</si>
  <si>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</si>
  <si>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</si>
  <si>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</si>
  <si>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</si>
  <si>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</si>
  <si>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</si>
  <si>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</si>
  <si>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</si>
  <si>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</si>
  <si>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</si>
  <si>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</si>
  <si>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</si>
  <si>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</si>
  <si>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</si>
  <si>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</si>
  <si>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</si>
  <si>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</si>
  <si>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</si>
  <si>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</si>
  <si>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</si>
  <si>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</si>
  <si>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</si>
  <si>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</si>
  <si>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</si>
  <si>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</si>
  <si>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</si>
  <si>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</si>
  <si>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</si>
  <si>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</si>
  <si>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</si>
  <si>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</si>
  <si>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</si>
  <si>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</si>
  <si>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</si>
  <si>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</si>
  <si>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</si>
  <si>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</si>
  <si>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</si>
  <si>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</si>
  <si>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</si>
  <si>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</si>
  <si>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</si>
  <si>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</si>
  <si>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</si>
  <si>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</si>
  <si>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</si>
  <si>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</si>
  <si>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</si>
  <si>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</si>
  <si>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</si>
  <si>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</si>
  <si>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</si>
  <si>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</si>
  <si>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</si>
  <si>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</si>
  <si>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</si>
  <si>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</si>
  <si>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</si>
  <si>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</si>
  <si>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</si>
  <si>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</si>
  <si>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</si>
  <si>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</si>
  <si>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</si>
  <si>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</si>
  <si>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</si>
  <si>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</si>
  <si>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</si>
  <si>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</si>
  <si>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</si>
  <si>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</si>
  <si>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</si>
  <si>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</si>
  <si>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</si>
  <si>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</si>
  <si>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</si>
  <si>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</si>
  <si>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</si>
  <si>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</si>
  <si>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</si>
  <si>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</si>
  <si>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</si>
  <si>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</si>
  <si>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</si>
  <si>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</si>
  <si>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</si>
  <si>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</si>
  <si>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</si>
  <si>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</si>
  <si>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</si>
  <si>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</si>
  <si>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</si>
  <si>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</si>
  <si>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</si>
  <si>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</si>
  <si>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</si>
  <si>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</si>
  <si>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</si>
  <si>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</si>
  <si>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</si>
  <si>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</si>
  <si>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</si>
  <si>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</si>
  <si>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</si>
  <si>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</si>
  <si>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</si>
  <si>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</si>
  <si>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</si>
  <si>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</si>
  <si>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</si>
  <si>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</si>
  <si>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</si>
  <si>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</si>
  <si>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</si>
  <si>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</si>
  <si>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</si>
  <si>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</si>
  <si>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</si>
  <si>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</si>
  <si>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</si>
  <si>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</si>
  <si>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</si>
  <si>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</si>
  <si>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</si>
  <si>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</si>
  <si>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</si>
  <si>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</si>
  <si>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</si>
  <si>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</si>
  <si>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</si>
  <si>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</si>
  <si>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</si>
  <si>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</si>
  <si>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</si>
  <si>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</si>
  <si>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</si>
  <si>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</si>
  <si>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</si>
  <si>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</si>
  <si>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</si>
  <si>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</si>
  <si>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</si>
  <si>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</si>
  <si>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</si>
  <si>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</si>
  <si>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</si>
  <si>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</si>
  <si>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</si>
  <si>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</si>
  <si>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</si>
  <si>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</si>
  <si>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</si>
  <si>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</si>
  <si>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</si>
  <si>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</si>
  <si>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</si>
  <si>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</si>
  <si>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</si>
  <si>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</si>
  <si>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</si>
  <si>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</si>
  <si>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</si>
  <si>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</si>
  <si>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</si>
  <si>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</si>
  <si>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</si>
  <si>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</si>
  <si>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</si>
  <si>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</si>
  <si>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</si>
  <si>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</si>
  <si>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</si>
  <si>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</si>
  <si>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</si>
  <si>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</si>
  <si>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</si>
  <si>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</si>
  <si>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</si>
  <si>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</si>
  <si>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</si>
  <si>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</si>
  <si>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</si>
  <si>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</si>
  <si>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</si>
  <si>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</si>
  <si>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</si>
  <si>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</si>
  <si>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</si>
  <si>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</si>
  <si>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</si>
  <si>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</si>
  <si>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</si>
  <si>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</si>
  <si>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</si>
  <si>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</si>
  <si>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</si>
  <si>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</si>
  <si>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</si>
  <si>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</si>
  <si>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</si>
  <si>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</si>
  <si>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</si>
  <si>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</si>
  <si>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</si>
  <si>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</si>
  <si>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</si>
  <si>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</si>
  <si>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</si>
  <si>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</si>
  <si>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</si>
  <si>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</si>
  <si>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</si>
  <si>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</si>
  <si>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</si>
  <si>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</si>
  <si>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</si>
  <si>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</si>
  <si>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</si>
  <si>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</si>
  <si>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</si>
  <si>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</si>
  <si>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</si>
  <si>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</si>
  <si>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</si>
  <si>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</si>
  <si>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</si>
  <si>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</si>
  <si>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</si>
  <si>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</si>
  <si>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</si>
  <si>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</si>
  <si>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</si>
  <si>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</si>
  <si>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</si>
  <si>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</si>
  <si>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</si>
  <si>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</si>
  <si>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</si>
  <si>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</si>
  <si>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</si>
  <si>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</si>
  <si>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</si>
  <si>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</si>
  <si>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</si>
  <si>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</si>
  <si>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</si>
  <si>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</si>
  <si>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</si>
  <si>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</si>
  <si>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</si>
  <si>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</si>
  <si>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</si>
  <si>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</si>
  <si>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</si>
  <si>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</si>
  <si>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</si>
  <si>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</si>
  <si>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</si>
  <si>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</si>
  <si>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</si>
  <si>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</si>
  <si>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</si>
  <si>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</si>
  <si>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</si>
  <si>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</si>
  <si>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</si>
  <si>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</si>
  <si>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</si>
  <si>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</si>
  <si>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</si>
  <si>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</si>
  <si>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</si>
  <si>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</si>
  <si>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</si>
  <si>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</si>
  <si>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</si>
  <si>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</si>
  <si>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</si>
  <si>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</si>
  <si>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</si>
  <si>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</si>
  <si>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</si>
  <si>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</si>
  <si>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</si>
  <si>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</si>
  <si>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</si>
  <si>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</si>
  <si>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</si>
  <si>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</si>
  <si>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</si>
  <si>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</si>
  <si>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</si>
  <si>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</si>
  <si>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</si>
  <si>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</si>
  <si>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</si>
  <si>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</si>
  <si>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</si>
  <si>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</si>
  <si>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</si>
  <si>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</si>
  <si>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</si>
  <si>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</si>
  <si>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</si>
  <si>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</si>
  <si>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</si>
  <si>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</si>
  <si>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</si>
  <si>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</si>
  <si>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</si>
  <si>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</si>
  <si>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</si>
  <si>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</si>
  <si>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</si>
  <si>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</si>
  <si>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</si>
  <si>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</si>
  <si>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</si>
  <si>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</si>
  <si>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</si>
  <si>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</si>
  <si>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</si>
  <si>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</si>
  <si>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</si>
  <si>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</si>
  <si>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</si>
  <si>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</si>
  <si>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</si>
  <si>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</si>
  <si>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</si>
  <si>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</si>
  <si>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</si>
  <si>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</si>
  <si>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</si>
  <si>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</si>
  <si>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</si>
  <si>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</si>
  <si>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</si>
  <si>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</si>
  <si>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</si>
  <si>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</si>
  <si>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</si>
  <si>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</si>
  <si>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</si>
  <si>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</si>
  <si>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</si>
  <si>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</si>
  <si>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</si>
  <si>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</si>
  <si>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</si>
  <si>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</si>
  <si>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</si>
  <si>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</si>
  <si>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</si>
  <si>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</si>
  <si>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</si>
  <si>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</si>
  <si>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</si>
  <si>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</si>
  <si>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</si>
  <si>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</si>
  <si>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</si>
  <si>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</si>
  <si>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</si>
  <si>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</si>
  <si>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</si>
  <si>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</si>
  <si>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</si>
  <si>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</si>
  <si>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</si>
  <si>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</si>
  <si>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</si>
  <si>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</si>
  <si>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</si>
  <si>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</si>
  <si>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</si>
  <si>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</si>
  <si>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</si>
  <si>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</si>
  <si>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</si>
  <si>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</si>
  <si>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</si>
  <si>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</si>
  <si>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</si>
  <si>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</si>
  <si>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</si>
  <si>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</si>
  <si>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</si>
  <si>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</si>
  <si>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</si>
  <si>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</si>
  <si>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</si>
  <si>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</si>
  <si>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</si>
  <si>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</si>
  <si>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</si>
  <si>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</si>
  <si>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</si>
  <si>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</si>
  <si>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</si>
  <si>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</si>
  <si>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</si>
  <si>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</si>
  <si>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</si>
  <si>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</si>
  <si>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</si>
  <si>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</si>
  <si>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</si>
  <si>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</si>
  <si>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</si>
  <si>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</si>
  <si>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</si>
  <si>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</si>
  <si>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</si>
  <si>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</si>
  <si>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</si>
  <si>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</si>
  <si>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</si>
  <si>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</si>
  <si>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</si>
  <si>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</si>
  <si>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</si>
  <si>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</si>
  <si>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</si>
  <si>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</si>
  <si>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</si>
  <si>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</si>
  <si>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</si>
  <si>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</si>
  <si>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</si>
  <si>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</si>
  <si>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</si>
  <si>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</si>
  <si>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</si>
  <si>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</si>
  <si>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</si>
  <si>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</si>
  <si>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</si>
  <si>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</si>
  <si>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</si>
  <si>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</si>
  <si>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</si>
  <si>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</si>
  <si>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</si>
  <si>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</si>
  <si>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</si>
  <si>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</si>
  <si>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</si>
  <si>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</si>
  <si>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</si>
  <si>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</si>
  <si>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</si>
  <si>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</si>
  <si>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</si>
  <si>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</si>
  <si>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</si>
  <si>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</si>
  <si>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</si>
  <si>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</si>
  <si>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</si>
  <si>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</si>
  <si>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</si>
  <si>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</si>
  <si>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</si>
  <si>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</si>
  <si>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</si>
  <si>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</si>
  <si>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</si>
  <si>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</si>
  <si>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</si>
  <si>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</si>
  <si>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</si>
  <si>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</si>
  <si>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</si>
  <si>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</si>
  <si>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</si>
  <si>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</si>
  <si>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</si>
  <si>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</si>
  <si>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</si>
  <si>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</si>
  <si>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</si>
  <si>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</si>
  <si>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</si>
  <si>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</si>
  <si>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</si>
  <si>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</si>
  <si>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</si>
  <si>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</si>
  <si>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</si>
  <si>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</si>
  <si>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</si>
  <si>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</si>
  <si>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</si>
  <si>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</si>
  <si>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</si>
  <si>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</si>
  <si>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</si>
  <si>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</si>
  <si>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</si>
  <si>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</si>
  <si>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</si>
  <si>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</si>
  <si>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</si>
  <si>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</si>
  <si>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</si>
  <si>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</si>
  <si>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</si>
  <si>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</si>
  <si>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</si>
  <si>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</si>
  <si>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</si>
  <si>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</si>
  <si>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</si>
  <si>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</si>
  <si>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</si>
  <si>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</si>
  <si>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</si>
  <si>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</si>
  <si>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</si>
  <si>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</si>
  <si>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</si>
  <si>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</si>
  <si>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</si>
  <si>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</si>
  <si>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</si>
  <si>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</si>
  <si>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</si>
  <si>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</si>
  <si>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</si>
  <si>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</si>
  <si>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</si>
  <si>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</si>
  <si>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</si>
  <si>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</si>
  <si>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</si>
  <si>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</si>
  <si>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</si>
  <si>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</si>
  <si>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</si>
  <si>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</si>
  <si>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</si>
  <si>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</si>
  <si>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</si>
  <si>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</si>
  <si>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</si>
  <si>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</si>
  <si>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</si>
  <si>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</si>
  <si>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</si>
  <si>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</si>
  <si>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</si>
  <si>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</si>
  <si>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</si>
  <si>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</si>
  <si>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</si>
  <si>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</si>
  <si>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</si>
  <si>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</si>
  <si>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</si>
  <si>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</si>
  <si>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</si>
  <si>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</si>
  <si>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</si>
  <si>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</si>
  <si>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</si>
  <si>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</si>
  <si>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</si>
  <si>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</si>
  <si>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</si>
  <si>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</si>
  <si>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</si>
  <si>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</si>
  <si>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</si>
  <si>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</si>
  <si>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</si>
  <si>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</si>
  <si>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</si>
  <si>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</si>
  <si>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</si>
  <si>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</si>
  <si>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</si>
  <si>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</si>
  <si>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</si>
  <si>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</si>
  <si>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</si>
  <si>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</si>
  <si>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</si>
  <si>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</si>
  <si>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</si>
  <si>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</si>
  <si>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</si>
  <si>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</si>
  <si>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</si>
  <si>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</si>
  <si>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</si>
  <si>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</si>
  <si>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</si>
  <si>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</si>
  <si>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</si>
  <si>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</si>
  <si>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</si>
  <si>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</si>
  <si>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</si>
  <si>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</si>
  <si>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</si>
  <si>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</si>
  <si>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</si>
  <si>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</si>
  <si>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</si>
  <si>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</si>
  <si>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</si>
  <si>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</si>
  <si>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</si>
  <si>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</si>
  <si>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</si>
  <si>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</si>
  <si>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</si>
  <si>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</si>
  <si>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</si>
  <si>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</si>
  <si>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</si>
  <si>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</si>
  <si>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</si>
  <si>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</si>
  <si>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</si>
  <si>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</si>
  <si>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</si>
  <si>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</si>
  <si>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</si>
  <si>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</si>
  <si>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</si>
  <si>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</si>
  <si>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</si>
  <si>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</si>
  <si>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</si>
  <si>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</si>
  <si>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</si>
  <si>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</si>
  <si>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</si>
  <si>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</si>
  <si>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</si>
  <si>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</si>
  <si>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</si>
  <si>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</si>
  <si>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</si>
  <si>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</si>
  <si>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</si>
  <si>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</si>
  <si>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</si>
  <si>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</si>
  <si>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</si>
  <si>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</si>
  <si>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</si>
  <si>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</si>
  <si>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</si>
  <si>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</si>
  <si>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</si>
  <si>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</si>
  <si>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</si>
  <si>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</si>
  <si>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</si>
  <si>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</si>
  <si>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</si>
  <si>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</si>
  <si>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</si>
  <si>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</si>
  <si>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</si>
  <si>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</si>
  <si>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</si>
  <si>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</si>
  <si>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</si>
  <si>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</si>
  <si>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</si>
  <si>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</si>
  <si>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</si>
  <si>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</si>
  <si>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</si>
  <si>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</si>
  <si>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</si>
  <si>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</si>
  <si>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</si>
  <si>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</si>
  <si>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</si>
  <si>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</si>
  <si>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</si>
  <si>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</si>
  <si>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</si>
  <si>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</si>
  <si>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</si>
  <si>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</si>
  <si>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</si>
  <si>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</si>
  <si>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</si>
  <si>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</si>
  <si>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</si>
  <si>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</si>
  <si>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</si>
  <si>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</si>
  <si>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</si>
  <si>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</si>
  <si>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</si>
  <si>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</si>
  <si>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</si>
  <si>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</si>
  <si>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</si>
  <si>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</si>
  <si>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</si>
  <si>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</si>
  <si>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</si>
  <si>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</si>
  <si>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</si>
  <si>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</si>
  <si>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</si>
  <si>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</si>
  <si>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</si>
  <si>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</si>
  <si>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</si>
  <si>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</si>
  <si>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</si>
  <si>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</si>
  <si>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</si>
  <si>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</si>
  <si>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</si>
  <si>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</si>
  <si>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</si>
  <si>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</si>
  <si>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</si>
  <si>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</si>
  <si>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</si>
  <si>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</si>
  <si>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</si>
  <si>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</si>
  <si>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</si>
  <si>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</si>
  <si>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</si>
  <si>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</si>
  <si>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</si>
  <si>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</si>
  <si>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</si>
  <si>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</si>
  <si>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</si>
  <si>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</si>
  <si>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</si>
  <si>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</si>
  <si>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</si>
  <si>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</si>
  <si>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</si>
  <si>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</si>
  <si>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</si>
  <si>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</si>
  <si>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</si>
  <si>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</si>
  <si>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</si>
  <si>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</si>
  <si>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</si>
  <si>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</si>
  <si>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</si>
  <si>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</si>
  <si>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</si>
  <si>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</si>
  <si>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</si>
  <si>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</si>
  <si>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</si>
  <si>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</si>
  <si>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</si>
  <si>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</si>
  <si>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</si>
  <si>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</si>
  <si>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</si>
  <si>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</si>
  <si>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</si>
  <si>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</si>
  <si>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</si>
  <si>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</si>
  <si>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</si>
  <si>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</si>
  <si>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</si>
  <si>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</si>
  <si>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</si>
  <si>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</si>
  <si>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</si>
  <si>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</si>
  <si>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</si>
  <si>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</si>
  <si>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</si>
  <si>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</si>
  <si>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</si>
  <si>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</si>
  <si>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</si>
  <si>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</si>
  <si>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</si>
  <si>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</si>
  <si>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</si>
  <si>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</si>
  <si>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</si>
  <si>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</si>
  <si>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</si>
  <si>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</si>
  <si>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</si>
  <si>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</si>
  <si>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</si>
  <si>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</si>
  <si>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</si>
  <si>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</si>
  <si>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</si>
  <si>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</si>
  <si>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</si>
  <si>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</si>
  <si>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</si>
  <si>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</si>
  <si>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</si>
  <si>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</si>
  <si>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</si>
  <si>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</si>
  <si>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</si>
  <si>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</si>
  <si>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</si>
  <si>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</si>
  <si>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</si>
  <si>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</si>
  <si>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</si>
  <si>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</si>
  <si>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</si>
  <si>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</si>
  <si>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</si>
  <si>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</si>
  <si>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</si>
  <si>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</si>
  <si>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</si>
  <si>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</si>
  <si>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</si>
  <si>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</si>
  <si>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</si>
  <si>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</si>
  <si>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</si>
  <si>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</si>
  <si>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</si>
  <si>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</si>
  <si>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</si>
  <si>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</si>
  <si>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</si>
  <si>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</si>
  <si>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</si>
  <si>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</si>
  <si>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</si>
  <si>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</si>
  <si>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</si>
  <si>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</si>
  <si>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</si>
  <si>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</si>
  <si>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</si>
  <si>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</si>
  <si>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</si>
  <si>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</si>
  <si>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</si>
  <si>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</si>
  <si>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</si>
  <si>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</si>
  <si>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</si>
  <si>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</si>
  <si>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</si>
  <si>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</si>
  <si>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</si>
  <si>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</si>
  <si>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</si>
  <si>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</si>
  <si>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</si>
  <si>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</si>
  <si>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</si>
  <si>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</si>
  <si>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</si>
  <si>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</si>
  <si>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</si>
  <si>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</si>
  <si>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</si>
  <si>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</si>
  <si>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</si>
  <si>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</si>
  <si>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</si>
  <si>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</si>
  <si>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</si>
  <si>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</si>
  <si>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</si>
  <si>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</si>
  <si>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</si>
  <si>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</si>
  <si>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</si>
  <si>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</si>
  <si>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</si>
  <si>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</si>
  <si>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</si>
  <si>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</si>
  <si>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</si>
  <si>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</si>
  <si>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</si>
  <si>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</si>
  <si>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</si>
  <si>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</si>
  <si>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</si>
  <si>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</si>
  <si>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</si>
  <si>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</si>
  <si>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</si>
  <si>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</si>
  <si>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</si>
  <si>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</si>
  <si>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</si>
  <si>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</si>
  <si>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</si>
  <si>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</si>
  <si>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</si>
  <si>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</si>
  <si>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</si>
  <si>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</si>
  <si>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</si>
  <si>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</si>
  <si>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</si>
  <si>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</si>
  <si>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</si>
  <si>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</si>
  <si>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</si>
  <si>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</si>
  <si>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</si>
  <si>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</si>
  <si>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</si>
  <si>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</si>
  <si>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</si>
  <si>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</si>
  <si>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</si>
  <si>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</si>
  <si>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</si>
  <si>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</si>
  <si>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</si>
  <si>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</si>
  <si>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</si>
  <si>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</si>
  <si>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</si>
  <si>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</si>
  <si>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</si>
  <si>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</si>
  <si>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</si>
  <si>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</si>
  <si>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</si>
  <si>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</si>
  <si>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</si>
  <si>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</si>
  <si>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</si>
  <si>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</si>
  <si>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</si>
  <si>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</si>
  <si>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</si>
  <si>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</si>
  <si>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</si>
  <si>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</si>
  <si>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</si>
  <si>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</si>
  <si>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</si>
  <si>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</si>
  <si>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</si>
  <si>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</si>
  <si>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</si>
  <si>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</si>
  <si>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</si>
  <si>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</si>
  <si>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</si>
  <si>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</si>
  <si>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</si>
  <si>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</si>
  <si>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</si>
  <si>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</si>
  <si>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</si>
  <si>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</si>
  <si>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</si>
  <si>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</si>
  <si>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</si>
  <si>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</si>
  <si>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</si>
  <si>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</si>
  <si>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</si>
  <si>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</si>
  <si>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</si>
  <si>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</si>
  <si>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</si>
  <si>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</si>
  <si>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</si>
  <si>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</si>
  <si>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</si>
  <si>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</si>
  <si>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</si>
  <si>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</si>
  <si>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</si>
  <si>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</si>
  <si>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</si>
  <si>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</si>
  <si>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</si>
  <si>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</si>
  <si>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</si>
  <si>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</si>
  <si>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</si>
  <si>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</si>
  <si>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</si>
  <si>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</si>
  <si>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</si>
  <si>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</si>
  <si>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</si>
  <si>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</si>
  <si>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</si>
  <si>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</si>
  <si>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</si>
  <si>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</si>
  <si>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</si>
  <si>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</si>
  <si>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</si>
  <si>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</si>
  <si>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</si>
  <si>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</si>
  <si>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</si>
  <si>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</si>
  <si>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</si>
  <si>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</si>
  <si>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</si>
  <si>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</si>
  <si>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</si>
  <si>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</si>
  <si>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</si>
  <si>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</si>
  <si>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</si>
  <si>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</si>
  <si>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</si>
  <si>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</si>
  <si>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</si>
  <si>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</si>
  <si>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</si>
  <si>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</si>
  <si>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</si>
  <si>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</si>
  <si>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</si>
  <si>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</si>
  <si>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</si>
  <si>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</si>
  <si>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</si>
  <si>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</si>
  <si>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</si>
  <si>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</si>
  <si>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</si>
  <si>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</si>
  <si>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</si>
  <si>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</si>
  <si>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</si>
  <si>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</si>
  <si>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</si>
  <si>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</si>
  <si>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</si>
  <si>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</si>
  <si>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</si>
  <si>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</si>
  <si>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</si>
  <si>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</si>
  <si>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</si>
  <si>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</si>
  <si>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</si>
  <si>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</si>
  <si>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</si>
  <si>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</si>
  <si>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</si>
  <si>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</si>
  <si>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</si>
  <si>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</si>
  <si>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</si>
  <si>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</si>
  <si>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</si>
  <si>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</si>
  <si>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</si>
  <si>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</si>
  <si>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</si>
  <si>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</si>
  <si>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</si>
  <si>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</si>
  <si>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</si>
  <si>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</si>
  <si>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</si>
  <si>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</si>
  <si>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</si>
  <si>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</si>
  <si>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</si>
  <si>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</si>
  <si>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</si>
  <si>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</si>
  <si>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</si>
  <si>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</si>
  <si>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</si>
  <si>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</si>
  <si>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</si>
  <si>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</si>
  <si>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</si>
  <si>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</si>
  <si>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</si>
  <si>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</si>
  <si>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</si>
  <si>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</si>
  <si>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</si>
  <si>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</si>
  <si>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</si>
  <si>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</si>
  <si>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</si>
  <si>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</si>
  <si>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</si>
  <si>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</si>
  <si>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</si>
  <si>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</si>
  <si>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</si>
  <si>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</si>
  <si>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</si>
  <si>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</si>
  <si>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</si>
  <si>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</si>
  <si>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</si>
  <si>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</si>
  <si>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</si>
  <si>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</si>
  <si>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</si>
  <si>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</si>
  <si>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</si>
  <si>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</si>
  <si>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</si>
  <si>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</si>
  <si>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</si>
  <si>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</si>
  <si>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</si>
  <si>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</si>
  <si>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</si>
  <si>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</si>
  <si>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</si>
  <si>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</si>
  <si>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</si>
  <si>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</si>
  <si>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</si>
  <si>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</si>
  <si>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</si>
  <si>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</si>
  <si>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</si>
  <si>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</si>
  <si>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</si>
  <si>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</si>
  <si>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</si>
  <si>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</si>
  <si>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</si>
  <si>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</si>
  <si>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</si>
  <si>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</si>
  <si>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</si>
  <si>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</si>
  <si>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</si>
  <si>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</si>
  <si>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</si>
  <si>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</si>
  <si>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</si>
  <si>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</si>
  <si>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</si>
  <si>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</si>
  <si>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</si>
  <si>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</si>
  <si>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</si>
  <si>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</si>
  <si>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</si>
  <si>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</si>
  <si>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</si>
  <si>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</si>
  <si>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</si>
  <si>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</si>
  <si>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</si>
  <si>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</si>
  <si>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</si>
  <si>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</si>
  <si>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</si>
  <si>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</si>
  <si>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</si>
  <si>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</si>
  <si>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</si>
  <si>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</si>
  <si>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</si>
  <si>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</si>
  <si>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</si>
  <si>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</si>
  <si>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</si>
  <si>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</si>
  <si>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</si>
  <si>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</si>
  <si>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</si>
  <si>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</si>
  <si>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</si>
  <si>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</si>
  <si>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</si>
  <si>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</si>
  <si>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</si>
  <si>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</si>
  <si>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</si>
  <si>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</si>
  <si>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</si>
  <si>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</si>
  <si>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</si>
  <si>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</si>
  <si>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</si>
  <si>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</si>
  <si>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</si>
  <si>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</si>
  <si>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</si>
  <si>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</si>
  <si>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</si>
  <si>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</si>
  <si>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</si>
  <si>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</si>
  <si>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</si>
  <si>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</si>
  <si>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</si>
  <si>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</si>
  <si>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</si>
  <si>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</si>
  <si>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</si>
  <si>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</si>
  <si>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</si>
  <si>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</si>
  <si>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</si>
  <si>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</si>
  <si>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</si>
  <si>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</si>
  <si>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</si>
  <si>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</si>
  <si>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</si>
  <si>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</si>
  <si>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</si>
  <si>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</si>
  <si>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</si>
  <si>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</si>
  <si>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</si>
  <si>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</si>
  <si>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</si>
  <si>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</si>
  <si>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</si>
  <si>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</si>
  <si>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</si>
  <si>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</si>
  <si>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</si>
  <si>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</si>
  <si>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</si>
  <si>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</si>
  <si>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</si>
  <si>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</si>
  <si>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</si>
  <si>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</si>
  <si>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</si>
  <si>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</si>
  <si>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</si>
  <si>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</si>
  <si>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</si>
  <si>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</si>
  <si>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</si>
  <si>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</si>
  <si>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</si>
  <si>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</si>
  <si>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</si>
  <si>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</si>
  <si>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</si>
  <si>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</si>
  <si>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</si>
  <si>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</si>
  <si>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</si>
  <si>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</si>
  <si>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</si>
  <si>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</si>
  <si>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</si>
  <si>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</si>
  <si>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</si>
  <si>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</si>
  <si>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</si>
  <si>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</si>
  <si>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</si>
  <si>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</si>
  <si>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</si>
  <si>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</si>
  <si>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</si>
  <si>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</si>
  <si>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</si>
  <si>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</si>
  <si>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</si>
  <si>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</si>
  <si>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</si>
  <si>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</si>
  <si>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</si>
  <si>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</si>
  <si>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</si>
  <si>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</si>
  <si>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</si>
  <si>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</si>
  <si>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</si>
  <si>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</si>
  <si>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</si>
  <si>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</si>
  <si>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</si>
  <si>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</si>
  <si>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</si>
  <si>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</si>
  <si>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</si>
  <si>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</si>
  <si>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</si>
  <si>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</si>
  <si>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</si>
  <si>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</si>
  <si>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</si>
  <si>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</si>
  <si>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</si>
  <si>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</si>
  <si>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</si>
  <si>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</si>
  <si>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</si>
  <si>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</si>
  <si>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</si>
  <si>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</si>
  <si>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</si>
  <si>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</si>
  <si>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</si>
  <si>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</si>
  <si>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</si>
  <si>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</si>
  <si>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</si>
  <si>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</si>
  <si>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</si>
  <si>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</si>
  <si>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</si>
  <si>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</si>
  <si>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</si>
  <si>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</si>
  <si>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</si>
  <si>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</si>
  <si>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</si>
  <si>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</si>
  <si>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</si>
  <si>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</si>
  <si>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</si>
  <si>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</si>
  <si>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</si>
  <si>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</si>
  <si>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</si>
  <si>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</si>
  <si>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</si>
  <si>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</si>
  <si>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</si>
  <si>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</si>
  <si>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</si>
  <si>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</si>
  <si>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</si>
  <si>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</si>
  <si>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</si>
  <si>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</si>
  <si>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</si>
  <si>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</si>
  <si>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</si>
  <si>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</si>
  <si>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</si>
  <si>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</si>
  <si>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</si>
  <si>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</si>
  <si>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</si>
  <si>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</si>
  <si>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</si>
  <si>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</si>
  <si>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</si>
  <si>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</si>
  <si>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</si>
  <si>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</si>
  <si>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</si>
  <si>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</si>
  <si>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</si>
  <si>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</si>
  <si>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</si>
  <si>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</si>
  <si>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</si>
  <si>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</si>
  <si>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</si>
  <si>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</si>
  <si>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</si>
  <si>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</si>
  <si>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</si>
  <si>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</si>
  <si>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</si>
  <si>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</si>
  <si>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</si>
  <si>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</si>
  <si>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</si>
  <si>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</si>
  <si>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</si>
  <si>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</si>
  <si>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</si>
  <si>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</si>
  <si>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</si>
  <si>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</si>
  <si>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</si>
  <si>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</si>
  <si>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</si>
  <si>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</si>
  <si>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</si>
  <si>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</si>
  <si>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</si>
  <si>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</si>
  <si>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</si>
  <si>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</si>
  <si>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</si>
  <si>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</si>
  <si>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</si>
  <si>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</si>
  <si>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</si>
  <si>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</si>
  <si>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</si>
  <si>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</si>
  <si>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</si>
  <si>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</si>
  <si>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</si>
  <si>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</si>
  <si>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</si>
  <si>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</si>
  <si>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</si>
  <si>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</si>
  <si>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</si>
  <si>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</si>
  <si>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</si>
  <si>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</si>
  <si>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</si>
  <si>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</si>
  <si>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</si>
  <si>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</si>
  <si>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</si>
  <si>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</si>
  <si>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</si>
  <si>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</si>
  <si>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</si>
  <si>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</si>
  <si>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</si>
  <si>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</si>
  <si>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</si>
  <si>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</si>
  <si>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</si>
  <si>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</si>
  <si>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</si>
  <si>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</si>
  <si>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</si>
  <si>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</si>
  <si>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</si>
  <si>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</si>
  <si>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</si>
  <si>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</si>
  <si>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</si>
  <si>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</si>
  <si>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</si>
  <si>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</si>
  <si>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</si>
  <si>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</si>
  <si>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</si>
  <si>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</si>
  <si>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</si>
  <si>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</si>
  <si>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</si>
  <si>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</si>
  <si>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</si>
  <si>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</si>
  <si>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</si>
  <si>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</si>
  <si>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</si>
  <si>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</si>
  <si>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</si>
  <si>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</si>
  <si>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</si>
  <si>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</si>
  <si>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</si>
  <si>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</si>
  <si>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</si>
  <si>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</si>
  <si>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</si>
  <si>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</si>
  <si>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</si>
  <si>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</si>
  <si>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</si>
  <si>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</si>
  <si>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</si>
  <si>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</si>
  <si>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</si>
  <si>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</si>
  <si>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</si>
  <si>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</si>
  <si>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</si>
  <si>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</si>
  <si>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</si>
  <si>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</si>
  <si>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</si>
  <si>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</si>
  <si>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</si>
  <si>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</si>
  <si>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</si>
  <si>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</si>
  <si>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</si>
  <si>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</si>
  <si>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</si>
  <si>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</si>
  <si>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</si>
  <si>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</si>
  <si>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</si>
  <si>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</si>
  <si>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</si>
  <si>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</si>
  <si>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</si>
  <si>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</si>
  <si>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</si>
  <si>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</si>
  <si>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</si>
  <si>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</si>
  <si>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</si>
  <si>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</si>
  <si>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</si>
  <si>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</si>
  <si>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</si>
  <si>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</si>
  <si>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</si>
  <si>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</si>
  <si>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</si>
  <si>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</si>
  <si>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</si>
  <si>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</si>
  <si>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</si>
  <si>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</si>
  <si>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</si>
  <si>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</si>
  <si>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</si>
  <si>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</si>
  <si>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</si>
  <si>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</si>
  <si>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</si>
  <si>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</si>
  <si>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</si>
  <si>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</si>
  <si>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</si>
  <si>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</si>
  <si>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</si>
  <si>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</si>
  <si>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</si>
  <si>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</si>
  <si>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</si>
  <si>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</si>
  <si>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</si>
  <si>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</si>
  <si>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</si>
  <si>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</si>
  <si>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</si>
  <si>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</si>
  <si>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</si>
  <si>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</si>
  <si>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</si>
  <si>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</si>
  <si>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</si>
  <si>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</si>
  <si>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</si>
  <si>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</si>
  <si>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</si>
  <si>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</si>
  <si>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</si>
  <si>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</si>
  <si>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</si>
  <si>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</si>
  <si>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</si>
  <si>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</si>
  <si>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</si>
  <si>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</si>
  <si>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</si>
  <si>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</si>
  <si>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</si>
  <si>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</si>
  <si>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</si>
  <si>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</si>
  <si>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</si>
  <si>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</si>
  <si>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</si>
  <si>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</si>
  <si>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</si>
  <si>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</si>
  <si>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</si>
  <si>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</si>
  <si>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</si>
  <si>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</si>
  <si>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</si>
  <si>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</si>
  <si>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</si>
  <si>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</si>
  <si>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</si>
  <si>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</si>
  <si>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</si>
  <si>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</si>
  <si>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</si>
  <si>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</si>
  <si>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</si>
  <si>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</si>
  <si>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</si>
  <si>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</si>
  <si>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</si>
  <si>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</si>
  <si>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</si>
  <si>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</si>
  <si>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</si>
  <si>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</si>
  <si>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</si>
  <si>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</si>
  <si>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</si>
  <si>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</si>
  <si>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</si>
  <si>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</si>
  <si>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</si>
  <si>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</si>
  <si>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</si>
  <si>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</si>
  <si>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</si>
  <si>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</si>
  <si>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</si>
  <si>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</si>
  <si>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</si>
  <si>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</si>
  <si>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</si>
  <si>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</si>
  <si>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</si>
  <si>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</si>
  <si>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</si>
  <si>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</si>
  <si>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</si>
  <si>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</si>
  <si>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</si>
  <si>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</si>
  <si>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</si>
  <si>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</si>
  <si>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</si>
  <si>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</si>
  <si>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</si>
  <si>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</si>
  <si>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</si>
  <si>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</si>
  <si>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</si>
  <si>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</si>
  <si>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</si>
  <si>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</si>
  <si>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</si>
  <si>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</si>
  <si>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</si>
  <si>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</si>
  <si>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</si>
  <si>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</si>
  <si>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</si>
  <si>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</si>
  <si>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</si>
  <si>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</si>
  <si>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</si>
  <si>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</si>
  <si>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</si>
  <si>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</si>
  <si>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</si>
  <si>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</si>
  <si>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</si>
  <si>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</si>
  <si>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</si>
  <si>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</si>
  <si>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</si>
  <si>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</si>
  <si>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</si>
  <si>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</si>
  <si>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</si>
  <si>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</si>
  <si>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</si>
  <si>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</si>
  <si>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</si>
  <si>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</si>
  <si>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</si>
  <si>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</si>
  <si>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</si>
  <si>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</si>
  <si>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</si>
  <si>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</si>
  <si>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</si>
  <si>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</si>
  <si>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</si>
  <si>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</si>
  <si>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</si>
  <si>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</si>
  <si>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</si>
  <si>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</si>
  <si>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</si>
  <si>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</si>
  <si>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</si>
  <si>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</si>
  <si>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</si>
  <si>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</si>
  <si>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</si>
  <si>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</si>
  <si>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</si>
  <si>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</si>
  <si>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</si>
  <si>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</si>
  <si>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</si>
  <si>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</si>
  <si>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</si>
  <si>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</si>
  <si>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</si>
  <si>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</si>
  <si>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</si>
  <si>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</si>
  <si>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</si>
  <si>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</si>
  <si>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</si>
  <si>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</si>
  <si>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</si>
  <si>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</si>
  <si>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</si>
  <si>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</si>
  <si>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</si>
  <si>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</si>
  <si>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</si>
  <si>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</si>
  <si>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</si>
  <si>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</si>
  <si>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</si>
  <si>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</si>
  <si>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</si>
  <si>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</si>
  <si>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</si>
  <si>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</si>
  <si>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</si>
  <si>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</si>
  <si>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</si>
  <si>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</si>
  <si>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</si>
  <si>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</si>
  <si>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</si>
  <si>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</si>
  <si>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</si>
  <si>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</si>
  <si>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</si>
  <si>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</si>
  <si>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</si>
  <si>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</si>
  <si>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</si>
  <si>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</si>
  <si>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</si>
  <si>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</si>
  <si>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</si>
  <si>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</si>
  <si>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</si>
  <si>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</si>
  <si>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</si>
  <si>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</si>
  <si>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</si>
  <si>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</si>
  <si>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</si>
  <si>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</si>
  <si>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</si>
  <si>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</si>
  <si>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</si>
  <si>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</si>
  <si>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</si>
  <si>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</si>
  <si>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</si>
  <si>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</si>
  <si>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</si>
  <si>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</si>
  <si>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</si>
  <si>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</si>
  <si>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</si>
  <si>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</si>
  <si>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</si>
  <si>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</si>
  <si>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</si>
  <si>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</si>
  <si>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</si>
  <si>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</si>
  <si>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</si>
  <si>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</si>
  <si>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</si>
  <si>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</si>
  <si>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</si>
  <si>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</si>
  <si>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</si>
  <si>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</si>
  <si>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</si>
  <si>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</si>
  <si>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</si>
  <si>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</si>
  <si>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</si>
  <si>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</si>
  <si>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</si>
  <si>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</si>
  <si>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</si>
  <si>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</si>
  <si>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</si>
  <si>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</si>
  <si>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</si>
  <si>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</si>
  <si>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</si>
  <si>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</si>
  <si>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</si>
  <si>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</si>
  <si>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</si>
  <si>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</si>
  <si>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</si>
  <si>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</si>
  <si>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</si>
  <si>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</si>
  <si>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</si>
  <si>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</si>
  <si>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</si>
  <si>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</si>
  <si>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</si>
  <si>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</si>
  <si>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</si>
  <si>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</si>
  <si>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</si>
  <si>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</si>
  <si>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</si>
  <si>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</si>
  <si>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</si>
  <si>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</si>
  <si>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</si>
  <si>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</si>
  <si>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</si>
  <si>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</si>
  <si>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</si>
  <si>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</si>
  <si>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</si>
  <si>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</si>
  <si>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</si>
  <si>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</si>
  <si>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</si>
  <si>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</si>
  <si>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</si>
  <si>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</si>
  <si>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</si>
  <si>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</si>
  <si>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</si>
  <si>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</si>
  <si>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</si>
  <si>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</si>
  <si>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</si>
  <si>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</si>
  <si>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</si>
  <si>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</si>
  <si>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</si>
  <si>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</si>
  <si>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</si>
  <si>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</si>
  <si>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</si>
  <si>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</si>
  <si>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</si>
  <si>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</si>
  <si>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</si>
  <si>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</si>
  <si>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</si>
  <si>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</si>
  <si>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</si>
  <si>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</si>
  <si>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</si>
  <si>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</si>
  <si>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</si>
  <si>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</si>
  <si>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</si>
  <si>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</si>
  <si>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</si>
  <si>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</si>
  <si>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</si>
  <si>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</si>
  <si>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</si>
  <si>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</si>
  <si>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</si>
  <si>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</si>
  <si>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</si>
  <si>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</si>
  <si>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</si>
  <si>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</si>
  <si>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</si>
  <si>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</si>
  <si>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</si>
  <si>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</si>
  <si>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</si>
  <si>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</si>
  <si>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</si>
  <si>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</si>
  <si>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</si>
  <si>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</si>
  <si>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</si>
  <si>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</si>
  <si>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</si>
  <si>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</si>
  <si>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</si>
  <si>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</si>
  <si>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</si>
  <si>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</si>
  <si>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</si>
  <si>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</si>
  <si>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</si>
  <si>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</si>
  <si>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</si>
  <si>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</si>
  <si>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</si>
  <si>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</si>
  <si>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</si>
  <si>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</si>
  <si>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</si>
  <si>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</si>
  <si>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</si>
  <si>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</si>
  <si>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</si>
  <si>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</si>
  <si>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</si>
  <si>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</si>
  <si>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</si>
  <si>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</si>
  <si>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</si>
  <si>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</si>
  <si>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</si>
  <si>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</si>
  <si>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</si>
  <si>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</si>
  <si>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</si>
  <si>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</si>
  <si>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</si>
  <si>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</si>
  <si>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</si>
  <si>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</si>
  <si>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</si>
  <si>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</si>
  <si>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</si>
  <si>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</si>
  <si>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</si>
  <si>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</si>
  <si>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</si>
  <si>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</si>
  <si>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</si>
  <si>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</si>
  <si>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</si>
  <si>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</si>
  <si>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</si>
  <si>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</si>
  <si>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</si>
  <si>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</si>
  <si>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</si>
  <si>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</si>
  <si>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</si>
  <si>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</si>
  <si>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</si>
  <si>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</si>
  <si>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</si>
  <si>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</si>
  <si>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</si>
  <si>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</si>
  <si>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</si>
  <si>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</si>
  <si>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</si>
  <si>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</si>
  <si>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</si>
  <si>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</si>
  <si>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</si>
  <si>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</si>
  <si>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</si>
  <si>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</si>
  <si>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</si>
  <si>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</si>
  <si>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</si>
  <si>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</si>
  <si>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</si>
  <si>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</si>
  <si>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</si>
  <si>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</si>
  <si>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</si>
  <si>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</si>
  <si>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</si>
  <si>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</si>
  <si>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</si>
  <si>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</si>
  <si>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</si>
  <si>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</si>
  <si>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</si>
  <si>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</si>
  <si>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</si>
  <si>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</si>
  <si>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</si>
  <si>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</si>
  <si>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</si>
  <si>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</si>
  <si>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</si>
  <si>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</si>
  <si>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</si>
  <si>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</si>
  <si>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</si>
  <si>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</si>
  <si>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</si>
  <si>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</si>
  <si>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</si>
  <si>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</si>
  <si>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</si>
  <si>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</si>
  <si>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</si>
  <si>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</si>
  <si>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</si>
  <si>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</si>
  <si>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</si>
  <si>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</si>
  <si>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</si>
  <si>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</si>
  <si>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</si>
  <si>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</si>
  <si>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</si>
  <si>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</si>
  <si>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</si>
  <si>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</si>
  <si>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</si>
  <si>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</si>
  <si>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</si>
  <si>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</si>
  <si>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</si>
  <si>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</si>
  <si>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</si>
  <si>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</si>
  <si>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</si>
  <si>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</si>
  <si>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</si>
  <si>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</si>
  <si>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</si>
  <si>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</si>
  <si>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</si>
  <si>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</si>
  <si>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</si>
  <si>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</si>
  <si>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</si>
  <si>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</si>
  <si>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</si>
  <si>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</si>
  <si>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</si>
  <si>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</si>
  <si>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</si>
  <si>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</si>
  <si>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</si>
  <si>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</si>
  <si>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</si>
  <si>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</si>
  <si>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</si>
  <si>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</si>
  <si>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</si>
  <si>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</si>
  <si>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</si>
  <si>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</si>
  <si>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</si>
  <si>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</si>
  <si>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</si>
  <si>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</si>
  <si>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</si>
  <si>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</si>
  <si>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</si>
  <si>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</si>
  <si>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</si>
  <si>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</si>
  <si>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</si>
  <si>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</si>
  <si>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</si>
  <si>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</si>
  <si>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</si>
  <si>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</si>
  <si>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</si>
  <si>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</si>
  <si>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</si>
  <si>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</si>
  <si>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</si>
  <si>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</si>
  <si>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</si>
  <si>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</si>
  <si>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</si>
  <si>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</si>
  <si>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</si>
  <si>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</si>
  <si>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</si>
  <si>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</si>
  <si>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</si>
  <si>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</si>
  <si>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</si>
  <si>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</si>
  <si>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</si>
  <si>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</si>
  <si>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</si>
  <si>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</si>
  <si>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</si>
  <si>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</si>
  <si>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</si>
  <si>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</si>
  <si>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</si>
  <si>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</si>
  <si>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</si>
  <si>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</si>
  <si>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</si>
  <si>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</si>
  <si>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</si>
  <si>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</si>
  <si>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</si>
  <si>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</si>
  <si>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</si>
  <si>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</si>
  <si>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</si>
  <si>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</si>
  <si>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</si>
  <si>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</si>
  <si>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</si>
  <si>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</si>
  <si>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</si>
  <si>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</si>
  <si>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</si>
  <si>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</si>
  <si>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</si>
  <si>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</si>
  <si>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</si>
  <si>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</si>
  <si>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</si>
  <si>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</si>
  <si>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</si>
  <si>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</si>
  <si>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</si>
  <si>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</si>
  <si>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</si>
  <si>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</si>
  <si>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</si>
  <si>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</si>
  <si>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</si>
  <si>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</si>
  <si>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</si>
  <si>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</si>
  <si>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</si>
  <si>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</si>
  <si>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</si>
  <si>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</si>
  <si>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</si>
  <si>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</si>
  <si>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</si>
  <si>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</si>
  <si>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</si>
  <si>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</si>
  <si>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</si>
  <si>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</si>
  <si>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</si>
  <si>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</si>
  <si>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</si>
  <si>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</si>
  <si>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</si>
  <si>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</si>
  <si>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</si>
  <si>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</si>
  <si>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</si>
  <si>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</si>
  <si>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</si>
  <si>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</si>
  <si>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</si>
  <si>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</si>
  <si>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</si>
  <si>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</si>
  <si>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</si>
  <si>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</si>
  <si>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</si>
  <si>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</si>
  <si>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</si>
  <si>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</si>
  <si>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</si>
  <si>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</si>
  <si>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</si>
  <si>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</si>
  <si>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</si>
  <si>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</si>
  <si>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</si>
  <si>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</si>
  <si>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</si>
  <si>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</si>
  <si>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</si>
  <si>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</si>
  <si>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</si>
  <si>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</si>
  <si>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</si>
  <si>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</si>
  <si>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</si>
  <si>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</si>
  <si>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</si>
  <si>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</si>
  <si>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</si>
  <si>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</si>
  <si>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</si>
  <si>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</si>
  <si>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</si>
  <si>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</si>
  <si>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</si>
  <si>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</si>
  <si>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</si>
  <si>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</si>
  <si>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</si>
  <si>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</si>
  <si>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</si>
  <si>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</si>
  <si>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</si>
  <si>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</si>
  <si>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</si>
  <si>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</si>
  <si>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</si>
  <si>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</si>
  <si>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</si>
  <si>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</si>
  <si>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</si>
  <si>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</si>
  <si>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</si>
  <si>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</si>
  <si>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</si>
  <si>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</si>
  <si>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</si>
  <si>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</si>
  <si>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</si>
  <si>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</si>
  <si>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</si>
  <si>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</si>
  <si>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</si>
  <si>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</si>
  <si>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</si>
  <si>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</si>
  <si>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</si>
  <si>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</si>
  <si>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</si>
  <si>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</si>
  <si>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</si>
  <si>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</si>
  <si>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</si>
  <si>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</si>
  <si>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</si>
  <si>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</si>
  <si>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</si>
  <si>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</si>
  <si>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</si>
  <si>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</si>
  <si>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</si>
  <si>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</si>
  <si>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</si>
  <si>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</si>
  <si>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</si>
  <si>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</si>
  <si>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</si>
  <si>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</si>
  <si>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</si>
  <si>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</si>
  <si>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</si>
  <si>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</si>
  <si>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</si>
  <si>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</si>
  <si>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</si>
  <si>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</si>
  <si>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</si>
  <si>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</si>
  <si>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</si>
  <si>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</si>
  <si>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</si>
  <si>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</si>
  <si>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</si>
  <si>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</si>
  <si>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</si>
  <si>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</si>
  <si>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</si>
  <si>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</si>
  <si>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</si>
  <si>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</si>
  <si>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</si>
  <si>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</si>
  <si>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</si>
  <si>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</si>
  <si>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</si>
  <si>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</si>
  <si>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</si>
  <si>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</si>
  <si>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</si>
  <si>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</si>
  <si>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</si>
  <si>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</si>
  <si>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</si>
  <si>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</si>
  <si>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</si>
  <si>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</si>
  <si>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</si>
  <si>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</si>
  <si>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</si>
  <si>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</si>
  <si>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</si>
  <si>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</si>
  <si>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</si>
  <si>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</si>
  <si>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</si>
  <si>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</si>
  <si>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</si>
  <si>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</si>
  <si>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</si>
  <si>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</si>
  <si>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</si>
  <si>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</si>
  <si>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</si>
  <si>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</si>
  <si>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</si>
  <si>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</si>
  <si>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</si>
  <si>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</si>
  <si>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</si>
  <si>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</si>
  <si>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</si>
  <si>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</si>
  <si>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</si>
  <si>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</si>
  <si>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</si>
  <si>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</si>
  <si>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</si>
  <si>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</si>
  <si>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</si>
  <si>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</si>
  <si>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</si>
  <si>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</si>
  <si>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</si>
  <si>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</si>
  <si>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</si>
  <si>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</si>
  <si>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</si>
  <si>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</si>
  <si>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</si>
  <si>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</si>
  <si>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</si>
  <si>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</si>
  <si>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</si>
  <si>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</si>
  <si>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</si>
  <si>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</si>
  <si>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</si>
  <si>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</si>
  <si>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</si>
  <si>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</si>
  <si>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</si>
  <si>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</si>
  <si>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</si>
  <si>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</si>
  <si>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</si>
  <si>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</si>
  <si>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</si>
  <si>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</si>
  <si>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</si>
  <si>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</si>
  <si>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</si>
  <si>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</si>
  <si>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</si>
  <si>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</si>
  <si>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</si>
  <si>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</si>
  <si>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</si>
  <si>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</si>
  <si>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</si>
  <si>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</si>
  <si>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</si>
  <si>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</si>
  <si>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</si>
  <si>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</si>
  <si>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</si>
  <si>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</si>
  <si>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</si>
  <si>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</si>
  <si>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</si>
  <si>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</si>
  <si>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</si>
  <si>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</si>
  <si>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</si>
  <si>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</si>
  <si>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</si>
  <si>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</si>
  <si>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</si>
  <si>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</si>
  <si>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</si>
  <si>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</si>
  <si>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</si>
  <si>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</si>
  <si>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</si>
  <si>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</si>
  <si>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</si>
  <si>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</si>
  <si>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</si>
  <si>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</si>
  <si>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</si>
  <si>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</si>
  <si>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</si>
  <si>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</si>
  <si>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</si>
  <si>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</si>
  <si>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</si>
  <si>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</si>
  <si>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</si>
  <si>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</si>
  <si>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</si>
  <si>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</si>
  <si>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</si>
  <si>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</si>
  <si>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</si>
  <si>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</si>
  <si>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</si>
  <si>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</si>
  <si>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</si>
  <si>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</si>
  <si>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</si>
  <si>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</si>
  <si>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</si>
  <si>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</si>
  <si>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</si>
  <si>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</si>
  <si>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</si>
  <si>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</si>
  <si>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</si>
  <si>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</si>
  <si>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</si>
  <si>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</si>
  <si>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</si>
  <si>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</si>
  <si>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</si>
  <si>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</si>
  <si>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</si>
  <si>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</si>
  <si>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</si>
  <si>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</si>
  <si>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</si>
  <si>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</si>
  <si>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</si>
  <si>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</si>
  <si>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</si>
  <si>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</si>
  <si>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</si>
  <si>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</si>
  <si>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</si>
  <si>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</si>
  <si>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</si>
  <si>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</si>
  <si>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</si>
  <si>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</si>
  <si>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</si>
  <si>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</si>
  <si>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</si>
  <si>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</si>
  <si>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</si>
  <si>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</si>
  <si>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</si>
  <si>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</si>
  <si>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</si>
  <si>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</si>
  <si>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</si>
  <si>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</si>
  <si>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</si>
  <si>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</si>
  <si>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</si>
  <si>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</si>
  <si>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</si>
  <si>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</si>
  <si>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</si>
  <si>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</si>
  <si>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</si>
  <si>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</si>
  <si>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</si>
  <si>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</si>
  <si>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</si>
  <si>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</si>
  <si>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</si>
  <si>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</si>
  <si>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</si>
  <si>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</si>
  <si>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</si>
  <si>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</si>
  <si>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</si>
  <si>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</si>
  <si>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</si>
  <si>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</si>
  <si>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</si>
  <si>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</si>
  <si>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</si>
  <si>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</si>
  <si>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</si>
  <si>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</si>
  <si>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</si>
  <si>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</si>
  <si>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</si>
  <si>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</si>
  <si>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</si>
  <si>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</si>
  <si>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</si>
  <si>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</si>
  <si>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</si>
  <si>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</si>
  <si>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</si>
  <si>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</si>
  <si>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</si>
  <si>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</si>
  <si>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</si>
  <si>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</si>
  <si>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</si>
  <si>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</si>
  <si>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</si>
  <si>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</si>
  <si>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</si>
  <si>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</si>
  <si>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</si>
  <si>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</si>
  <si>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</si>
  <si>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</si>
  <si>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</si>
  <si>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</si>
  <si>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</si>
  <si>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</si>
  <si>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</si>
  <si>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</si>
  <si>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</si>
  <si>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</si>
  <si>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</si>
  <si>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</si>
  <si>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</si>
  <si>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</si>
  <si>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</si>
  <si>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</si>
  <si>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</si>
  <si>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</si>
  <si>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</si>
  <si>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</si>
  <si>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</si>
  <si>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</si>
  <si>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</si>
  <si>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</si>
  <si>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</si>
  <si>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</si>
  <si>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</si>
  <si>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</si>
  <si>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</si>
  <si>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</si>
  <si>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</si>
  <si>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</si>
  <si>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</si>
  <si>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</si>
  <si>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</si>
  <si>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</si>
  <si>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</si>
  <si>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</si>
  <si>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</si>
  <si>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</si>
  <si>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</si>
  <si>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</si>
  <si>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</si>
  <si>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</si>
  <si>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</si>
  <si>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</si>
  <si>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</si>
  <si>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</si>
  <si>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</si>
  <si>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</si>
  <si>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</si>
  <si>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</si>
  <si>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</si>
  <si>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</si>
  <si>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</si>
  <si>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</si>
  <si>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</si>
  <si>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</si>
  <si>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</si>
  <si>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</si>
  <si>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</si>
  <si>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</si>
  <si>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</si>
  <si>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</si>
  <si>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</si>
  <si>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</si>
  <si>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</si>
  <si>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</si>
  <si>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</si>
  <si>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</si>
  <si>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</si>
  <si>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</si>
  <si>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</si>
  <si>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</si>
  <si>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</si>
  <si>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</si>
  <si>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</si>
  <si>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</si>
  <si>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</si>
  <si>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</si>
  <si>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</si>
  <si>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</si>
  <si>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</si>
  <si>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</si>
  <si>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</si>
  <si>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</si>
  <si>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</si>
  <si>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</si>
  <si>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</si>
  <si>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</si>
  <si>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</si>
  <si>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</si>
  <si>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</si>
  <si>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</si>
  <si>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</si>
  <si>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</si>
  <si>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</si>
  <si>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</si>
  <si>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</si>
  <si>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</si>
  <si>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</si>
  <si>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</si>
  <si>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</si>
  <si>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</si>
  <si>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</si>
  <si>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</si>
  <si>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</si>
  <si>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</si>
  <si>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</si>
  <si>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</si>
  <si>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</si>
  <si>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</si>
  <si>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</si>
  <si>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</si>
  <si>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</si>
  <si>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</si>
  <si>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</si>
  <si>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</si>
  <si>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</si>
  <si>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</si>
  <si>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</si>
  <si>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</si>
  <si>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</si>
  <si>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</si>
  <si>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</si>
  <si>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</si>
  <si>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</si>
  <si>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</si>
  <si>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</si>
  <si>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</si>
  <si>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</si>
  <si>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</si>
  <si>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</si>
  <si>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</si>
  <si>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</si>
  <si>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</si>
  <si>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</si>
  <si>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</si>
  <si>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</si>
  <si>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</si>
  <si>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</si>
  <si>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</si>
  <si>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</si>
  <si>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</si>
  <si>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</si>
  <si>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</si>
  <si>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</si>
  <si>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</si>
  <si>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</si>
  <si>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</si>
  <si>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</si>
  <si>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</si>
  <si>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</si>
  <si>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</si>
  <si>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</si>
  <si>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</si>
  <si>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</si>
  <si>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</si>
  <si>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</si>
  <si>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</si>
  <si>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</si>
  <si>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</si>
  <si>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</si>
  <si>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</si>
  <si>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</si>
  <si>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</si>
  <si>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</si>
  <si>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</si>
  <si>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</si>
  <si>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</si>
  <si>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</si>
  <si>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</si>
  <si>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</si>
  <si>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</si>
  <si>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</si>
  <si>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</si>
  <si>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</si>
  <si>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</si>
  <si>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</si>
  <si>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</si>
  <si>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</si>
  <si>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</si>
  <si>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</si>
  <si>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</si>
  <si>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</si>
  <si>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</si>
  <si>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</si>
  <si>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</si>
  <si>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</si>
  <si>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</si>
  <si>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</si>
  <si>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</si>
  <si>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</si>
  <si>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</si>
  <si>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</si>
  <si>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</si>
  <si>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</si>
  <si>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</si>
  <si>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</si>
  <si>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</si>
  <si>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</si>
  <si>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</si>
  <si>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</si>
  <si>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</si>
  <si>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</si>
  <si>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</si>
  <si>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</si>
  <si>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</si>
  <si>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</si>
  <si>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</si>
  <si>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</si>
  <si>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</si>
  <si>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</si>
  <si>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</si>
  <si>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</si>
  <si>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</si>
  <si>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</si>
  <si>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</si>
  <si>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</si>
  <si>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</si>
  <si>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</si>
  <si>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</si>
  <si>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</si>
  <si>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</si>
  <si>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</si>
  <si>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</si>
  <si>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</si>
  <si>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</si>
  <si>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</si>
  <si>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</si>
  <si>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</si>
  <si>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</si>
  <si>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</si>
  <si>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</si>
  <si>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</si>
  <si>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</si>
  <si>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</si>
  <si>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</si>
  <si>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</si>
  <si>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</si>
  <si>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</si>
  <si>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</si>
  <si>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</si>
  <si>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</si>
  <si>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</si>
  <si>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</si>
  <si>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</si>
  <si>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</si>
  <si>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</si>
  <si>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</si>
  <si>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</si>
  <si>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</si>
  <si>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</si>
  <si>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</si>
  <si>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</si>
  <si>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</si>
  <si>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</si>
  <si>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</si>
  <si>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</si>
  <si>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</si>
  <si>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</si>
  <si>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</si>
  <si>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</si>
  <si>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</si>
  <si>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</si>
  <si>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</si>
  <si>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</si>
  <si>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</si>
  <si>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</si>
  <si>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</si>
  <si>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</si>
  <si>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</si>
  <si>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</si>
  <si>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</si>
  <si>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</si>
  <si>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</si>
  <si>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</si>
  <si>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</si>
  <si>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</si>
  <si>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</si>
  <si>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</si>
  <si>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</si>
  <si>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</si>
  <si>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</si>
  <si>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</si>
  <si>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</si>
  <si>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</si>
  <si>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</si>
  <si>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</si>
  <si>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</si>
  <si>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</si>
  <si>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</si>
  <si>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</si>
  <si>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</si>
  <si>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</si>
  <si>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</si>
  <si>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</si>
  <si>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</si>
  <si>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</si>
  <si>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</si>
  <si>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</si>
  <si>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</si>
  <si>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</si>
  <si>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</si>
  <si>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</si>
  <si>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</si>
  <si>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</si>
  <si>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</si>
  <si>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</si>
  <si>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</si>
  <si>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</si>
  <si>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</si>
  <si>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</si>
  <si>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</si>
  <si>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</si>
  <si>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</si>
  <si>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</si>
  <si>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</si>
  <si>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</si>
  <si>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</si>
  <si>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</si>
  <si>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</si>
  <si>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</si>
  <si>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</si>
  <si>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</si>
  <si>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</si>
  <si>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</si>
  <si>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</si>
  <si>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</si>
  <si>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</si>
  <si>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</si>
  <si>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</si>
  <si>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</si>
  <si>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</si>
  <si>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</si>
  <si>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</si>
  <si>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</si>
  <si>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</si>
  <si>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</si>
  <si>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</si>
  <si>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</si>
  <si>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</si>
  <si>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</si>
  <si>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</si>
  <si>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</si>
  <si>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</si>
  <si>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</si>
  <si>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</si>
  <si>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</si>
  <si>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</si>
  <si>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</si>
  <si>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</si>
  <si>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</si>
  <si>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</si>
  <si>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</si>
  <si>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</si>
  <si>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</si>
  <si>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</si>
  <si>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</si>
  <si>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</si>
  <si>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</si>
  <si>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</si>
  <si>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</si>
  <si>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</si>
  <si>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</si>
  <si>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</si>
  <si>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</si>
  <si>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</si>
  <si>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</si>
  <si>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</si>
  <si>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</si>
  <si>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</si>
  <si>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</si>
  <si>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</si>
  <si>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</si>
  <si>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</si>
  <si>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</si>
  <si>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</si>
  <si>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</si>
  <si>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</si>
  <si>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</si>
  <si>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</si>
  <si>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</si>
  <si>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</si>
  <si>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</si>
  <si>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</si>
  <si>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</si>
  <si>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</si>
  <si>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</si>
  <si>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</si>
  <si>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</si>
  <si>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</si>
  <si>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</si>
  <si>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</si>
  <si>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</si>
  <si>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</si>
  <si>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</si>
  <si>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</si>
  <si>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</si>
  <si>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</si>
  <si>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</si>
  <si>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</si>
  <si>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</si>
  <si>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</si>
  <si>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</si>
  <si>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</si>
  <si>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</si>
  <si>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</si>
  <si>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</si>
  <si>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</si>
  <si>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</si>
  <si>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</si>
  <si>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</si>
  <si>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</si>
  <si>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</si>
  <si>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</si>
  <si>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</si>
  <si>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</si>
  <si>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</si>
  <si>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</si>
  <si>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</si>
  <si>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</si>
  <si>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</si>
  <si>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</si>
  <si>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</si>
  <si>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</si>
  <si>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</si>
  <si>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</si>
  <si>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</si>
  <si>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</si>
  <si>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</si>
  <si>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</si>
  <si>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</si>
  <si>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</si>
  <si>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</si>
  <si>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</si>
  <si>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</si>
  <si>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</si>
  <si>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</si>
  <si>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</si>
  <si>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</si>
  <si>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</si>
  <si>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</si>
  <si>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</si>
  <si>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</si>
  <si>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</si>
  <si>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</si>
  <si>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</si>
  <si>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</si>
  <si>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</si>
  <si>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</si>
  <si>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</si>
  <si>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</si>
  <si>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</si>
  <si>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</si>
  <si>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</si>
  <si>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</si>
  <si>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</si>
  <si>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</si>
  <si>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</si>
  <si>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</si>
  <si>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</si>
  <si>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</si>
  <si>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</si>
  <si>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</si>
  <si>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</si>
  <si>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</si>
  <si>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</si>
  <si>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</si>
  <si>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</si>
  <si>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</si>
  <si>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</si>
  <si>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</si>
  <si>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</si>
  <si>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</si>
  <si>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</si>
  <si>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</si>
  <si>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</si>
  <si>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</si>
  <si>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</si>
  <si>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</si>
  <si>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</si>
  <si>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</si>
  <si>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</si>
  <si>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</si>
  <si>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</si>
  <si>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</si>
  <si>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</si>
  <si>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</si>
  <si>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</si>
  <si>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</si>
  <si>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</si>
  <si>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</si>
  <si>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</si>
  <si>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</si>
  <si>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</si>
  <si>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</si>
  <si>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</si>
  <si>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</si>
  <si>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</si>
  <si>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</si>
  <si>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</si>
  <si>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</si>
  <si>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</si>
  <si>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</si>
  <si>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</si>
  <si>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</si>
  <si>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</si>
  <si>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</si>
  <si>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</si>
  <si>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</si>
  <si>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</si>
  <si>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</si>
  <si>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</si>
  <si>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</si>
  <si>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</si>
  <si>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</si>
  <si>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</si>
  <si>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</si>
  <si>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</si>
  <si>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</si>
  <si>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</si>
  <si>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</si>
  <si>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</si>
  <si>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</si>
  <si>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</si>
  <si>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</si>
  <si>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</si>
  <si>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</si>
  <si>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</si>
  <si>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</si>
  <si>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</si>
  <si>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</si>
  <si>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</si>
  <si>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</si>
  <si>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</si>
  <si>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</si>
  <si>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</si>
  <si>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</si>
  <si>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</si>
  <si>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</si>
  <si>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</si>
  <si>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</si>
  <si>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</si>
  <si>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</si>
  <si>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</si>
  <si>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</si>
  <si>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</si>
  <si>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</si>
  <si>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</si>
  <si>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</si>
  <si>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</si>
  <si>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</si>
  <si>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</si>
  <si>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</si>
  <si>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</si>
  <si>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</si>
  <si>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</si>
  <si>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</si>
  <si>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</si>
  <si>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</si>
  <si>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</si>
  <si>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</si>
  <si>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</si>
  <si>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</si>
  <si>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</si>
  <si>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</si>
  <si>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</si>
  <si>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</si>
  <si>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</si>
  <si>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</si>
  <si>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</si>
  <si>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</si>
  <si>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</si>
  <si>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</si>
  <si>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</si>
  <si>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</si>
  <si>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</si>
  <si>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</si>
  <si>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</si>
  <si>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</si>
  <si>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</si>
  <si>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</si>
  <si>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</si>
  <si>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</si>
  <si>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</si>
  <si>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</si>
  <si>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</si>
  <si>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</si>
  <si>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</si>
  <si>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</si>
  <si>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</si>
  <si>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</si>
  <si>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</si>
  <si>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</si>
  <si>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</si>
  <si>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</si>
  <si>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</si>
  <si>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</si>
  <si>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</si>
  <si>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</si>
  <si>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</si>
  <si>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</si>
  <si>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</si>
  <si>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</si>
  <si>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</si>
  <si>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</si>
  <si>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</si>
  <si>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</si>
  <si>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</si>
  <si>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</si>
  <si>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</si>
  <si>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</si>
  <si>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</si>
  <si>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</si>
  <si>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</si>
  <si>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</si>
  <si>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</si>
  <si>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</si>
  <si>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</si>
  <si>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</si>
  <si>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</si>
  <si>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</si>
  <si>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</si>
  <si>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</si>
  <si>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</si>
  <si>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</si>
  <si>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</si>
  <si>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</si>
  <si>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</si>
  <si>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</si>
  <si>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</si>
  <si>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</si>
  <si>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</si>
  <si>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</si>
  <si>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</si>
  <si>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</si>
  <si>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</si>
  <si>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</si>
  <si>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</si>
  <si>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</si>
  <si>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</si>
  <si>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</si>
  <si>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</si>
  <si>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</si>
  <si>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</si>
  <si>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</si>
  <si>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</si>
  <si>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</si>
  <si>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</si>
  <si>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</si>
  <si>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</si>
  <si>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</si>
  <si>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</si>
  <si>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</si>
  <si>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</si>
  <si>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</si>
  <si>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</si>
  <si>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</si>
  <si>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</si>
  <si>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</si>
  <si>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</si>
  <si>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</si>
  <si>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</si>
  <si>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</si>
  <si>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</si>
  <si>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</si>
  <si>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</si>
  <si>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</si>
  <si>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</si>
  <si>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</si>
  <si>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</si>
  <si>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</si>
  <si>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</si>
  <si>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</si>
  <si>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</si>
  <si>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</si>
  <si>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</si>
  <si>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</si>
  <si>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</si>
  <si>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</si>
  <si>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</si>
  <si>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</si>
  <si>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</si>
  <si>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</si>
  <si>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</si>
  <si>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</si>
  <si>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</si>
  <si>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</si>
  <si>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</si>
  <si>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</si>
  <si>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</si>
  <si>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</si>
  <si>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</si>
  <si>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</si>
  <si>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</si>
  <si>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</si>
  <si>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</si>
  <si>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</si>
  <si>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</si>
  <si>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</si>
  <si>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</si>
  <si>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</si>
  <si>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</si>
  <si>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</si>
  <si>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</si>
  <si>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</si>
  <si>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</si>
  <si>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</si>
  <si>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</si>
  <si>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</si>
  <si>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</si>
  <si>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</si>
  <si>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</si>
  <si>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</si>
  <si>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</si>
  <si>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</si>
  <si>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</si>
  <si>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</si>
  <si>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</si>
  <si>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</si>
  <si>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</si>
  <si>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</si>
  <si>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</si>
  <si>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</si>
  <si>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</si>
  <si>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</si>
  <si>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</si>
  <si>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</si>
  <si>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</si>
  <si>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</si>
  <si>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</si>
  <si>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</si>
  <si>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</si>
  <si>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</si>
  <si>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</si>
  <si>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</si>
  <si>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</si>
  <si>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</si>
  <si>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</si>
  <si>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</si>
  <si>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</si>
  <si>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</si>
  <si>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</si>
  <si>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</si>
  <si>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</si>
  <si>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</si>
  <si>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</si>
  <si>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</si>
  <si>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</si>
  <si>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</si>
  <si>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</si>
  <si>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</si>
  <si>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</si>
  <si>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</si>
  <si>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</si>
  <si>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</si>
  <si>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</si>
  <si>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</si>
  <si>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</si>
  <si>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</si>
  <si>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</si>
  <si>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</si>
  <si>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</si>
  <si>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</si>
  <si>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</si>
  <si>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</si>
  <si>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</si>
  <si>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</si>
  <si>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</si>
  <si>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</si>
  <si>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</si>
  <si>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</si>
  <si>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</si>
  <si>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</si>
  <si>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</si>
  <si>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</si>
  <si>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</si>
  <si>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</si>
  <si>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</si>
  <si>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</si>
  <si>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</si>
  <si>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</si>
  <si>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</si>
  <si>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</si>
  <si>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</si>
  <si>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</si>
  <si>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</si>
  <si>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</si>
  <si>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</si>
  <si>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</si>
  <si>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</si>
  <si>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</si>
  <si>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</si>
  <si>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</si>
  <si>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</si>
  <si>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</si>
  <si>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</si>
  <si>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</si>
  <si>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</si>
  <si>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</si>
  <si>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</si>
  <si>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</si>
  <si>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</si>
  <si>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</si>
  <si>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</si>
  <si>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</si>
  <si>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</si>
  <si>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</si>
  <si>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</si>
  <si>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</si>
  <si>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</si>
  <si>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</si>
  <si>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</si>
  <si>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</si>
  <si>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</si>
  <si>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</si>
  <si>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</si>
  <si>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</si>
  <si>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</si>
  <si>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</si>
  <si>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</si>
  <si>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</si>
  <si>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</si>
  <si>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</si>
  <si>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</si>
  <si>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</si>
  <si>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</si>
  <si>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</si>
  <si>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</si>
  <si>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</si>
  <si>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</si>
  <si>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</si>
  <si>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</si>
  <si>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</si>
  <si>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</si>
  <si>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</si>
  <si>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</si>
  <si>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</si>
  <si>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</si>
  <si>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</si>
  <si>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</si>
  <si>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</si>
  <si>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</si>
  <si>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</si>
  <si>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</si>
  <si>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</si>
  <si>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</si>
  <si>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</si>
  <si>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</si>
  <si>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</si>
  <si>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</si>
  <si>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</si>
  <si>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</si>
  <si>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</si>
  <si>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</si>
  <si>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</si>
  <si>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</si>
  <si>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</si>
  <si>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</si>
  <si>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</si>
  <si>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</si>
  <si>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</si>
  <si>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</si>
  <si>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</si>
  <si>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</si>
  <si>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</si>
  <si>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</si>
  <si>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</si>
  <si>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</si>
  <si>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</si>
  <si>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</si>
  <si>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</si>
  <si>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</si>
  <si>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</si>
  <si>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</si>
  <si>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</si>
  <si>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</si>
  <si>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</si>
  <si>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</si>
  <si>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</si>
  <si>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</si>
  <si>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</si>
  <si>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</si>
  <si>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</si>
  <si>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</si>
  <si>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</si>
  <si>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</si>
  <si>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</si>
  <si>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</si>
  <si>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</si>
  <si>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</si>
  <si>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</si>
  <si>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</si>
  <si>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</si>
  <si>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</si>
  <si>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</si>
  <si>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</si>
  <si>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</si>
  <si>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</si>
  <si>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</si>
  <si>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</si>
  <si>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</si>
  <si>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</si>
  <si>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</si>
  <si>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</si>
  <si>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</si>
  <si>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</si>
  <si>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</si>
  <si>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</si>
  <si>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</si>
  <si>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</si>
  <si>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</si>
  <si>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</si>
  <si>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</si>
  <si>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</si>
  <si>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</si>
  <si>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</si>
  <si>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</si>
  <si>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</si>
  <si>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</si>
  <si>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</si>
  <si>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</si>
  <si>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</si>
  <si>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</si>
  <si>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</si>
  <si>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</si>
  <si>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</si>
  <si>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</si>
  <si>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</si>
  <si>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</si>
  <si>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</si>
  <si>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</si>
  <si>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</si>
  <si>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</si>
  <si>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</si>
  <si>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</si>
  <si>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</si>
  <si>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</si>
  <si>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</si>
  <si>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</si>
  <si>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</si>
  <si>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</si>
  <si>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</si>
  <si>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</si>
  <si>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</si>
  <si>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</si>
  <si>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</si>
  <si>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</si>
  <si>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</si>
  <si>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</si>
  <si>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</si>
  <si>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</si>
  <si>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</si>
  <si>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</si>
  <si>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</si>
  <si>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</si>
  <si>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</si>
  <si>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</si>
  <si>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</si>
  <si>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</si>
  <si>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</si>
  <si>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</si>
  <si>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</si>
  <si>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</si>
  <si>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</si>
  <si>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</si>
  <si>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</si>
  <si>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</si>
  <si>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</si>
  <si>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</si>
  <si>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</si>
  <si>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</si>
  <si>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</si>
  <si>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</si>
  <si>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</si>
  <si>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</si>
  <si>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</si>
  <si>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</si>
  <si>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</si>
  <si>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</si>
  <si>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</si>
  <si>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</si>
  <si>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</si>
  <si>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</si>
  <si>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</si>
  <si>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</si>
  <si>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</si>
  <si>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</si>
  <si>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</si>
  <si>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</si>
  <si>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</si>
  <si>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</si>
  <si>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</si>
  <si>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</si>
  <si>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</si>
  <si>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</si>
  <si>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</si>
  <si>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</si>
  <si>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</si>
  <si>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</si>
  <si>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</si>
  <si>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</si>
  <si>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</si>
  <si>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</si>
  <si>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</si>
  <si>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</si>
  <si>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</si>
  <si>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</si>
  <si>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</si>
  <si>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</si>
  <si>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</si>
  <si>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</si>
  <si>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</si>
  <si>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</si>
  <si>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</si>
  <si>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</si>
  <si>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</si>
  <si>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</si>
  <si>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</si>
  <si>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</si>
  <si>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</si>
  <si>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</si>
  <si>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</si>
  <si>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</si>
  <si>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</si>
  <si>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</si>
  <si>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</si>
  <si>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</si>
  <si>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</si>
  <si>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</si>
  <si>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</si>
  <si>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</si>
  <si>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</si>
  <si>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</si>
  <si>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</si>
  <si>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</si>
  <si>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</si>
  <si>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</si>
  <si>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</si>
  <si>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</si>
  <si>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</si>
  <si>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</si>
  <si>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</si>
  <si>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</si>
  <si>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</si>
  <si>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</si>
  <si>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</si>
  <si>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</si>
  <si>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</si>
  <si>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</si>
  <si>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</si>
  <si>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</si>
  <si>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</si>
  <si>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</si>
  <si>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</si>
  <si>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</si>
  <si>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</si>
  <si>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</si>
  <si>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</si>
  <si>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</si>
  <si>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</si>
  <si>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</si>
  <si>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</si>
  <si>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</si>
  <si>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</si>
  <si>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</si>
  <si>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</si>
  <si>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</si>
  <si>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</si>
  <si>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</si>
  <si>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</si>
  <si>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</si>
  <si>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</si>
  <si>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</si>
  <si>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</si>
  <si>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</si>
  <si>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</si>
  <si>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</si>
  <si>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</si>
  <si>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</si>
  <si>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</si>
  <si>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</si>
  <si>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</si>
  <si>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</si>
  <si>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</si>
  <si>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</si>
  <si>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</si>
  <si>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</si>
  <si>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</si>
  <si>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</si>
  <si>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</si>
  <si>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</si>
  <si>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</si>
  <si>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</si>
  <si>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</si>
  <si>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</si>
  <si>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</si>
  <si>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</si>
  <si>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</si>
  <si>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</si>
  <si>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</si>
  <si>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</si>
  <si>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</si>
  <si>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</si>
  <si>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</si>
  <si>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</si>
  <si>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</si>
  <si>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</si>
  <si>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</si>
  <si>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</si>
  <si>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</si>
  <si>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</si>
  <si>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</si>
  <si>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</si>
  <si>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</si>
  <si>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</si>
  <si>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</si>
  <si>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</si>
  <si>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</si>
  <si>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</si>
  <si>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</si>
  <si>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</si>
  <si>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</si>
  <si>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</si>
  <si>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</si>
  <si>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</si>
  <si>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</si>
  <si>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</si>
  <si>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</si>
  <si>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</si>
  <si>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</si>
  <si>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</si>
  <si>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</si>
  <si>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</si>
  <si>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</si>
  <si>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</si>
  <si>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</si>
  <si>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</si>
  <si>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</si>
  <si>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</si>
  <si>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</si>
  <si>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</si>
  <si>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</si>
  <si>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</si>
  <si>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</si>
  <si>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</si>
  <si>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</si>
  <si>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</si>
  <si>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</si>
  <si>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</si>
  <si>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</si>
  <si>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</si>
  <si>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</si>
  <si>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</si>
  <si>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</si>
  <si>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</si>
  <si>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</si>
  <si>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</si>
  <si>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</si>
  <si>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</si>
  <si>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</si>
  <si>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</si>
  <si>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</si>
  <si>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</si>
  <si>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</si>
  <si>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</si>
  <si>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</si>
  <si>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</si>
  <si>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</si>
  <si>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</si>
  <si>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</si>
  <si>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</si>
  <si>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</si>
  <si>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</si>
  <si>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</si>
  <si>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</si>
  <si>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</si>
  <si>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</si>
  <si>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</si>
  <si>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</si>
  <si>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</si>
  <si>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</si>
  <si>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</si>
  <si>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</si>
  <si>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</si>
  <si>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</si>
  <si>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</si>
  <si>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</si>
  <si>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</si>
  <si>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</si>
  <si>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</si>
  <si>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</si>
  <si>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</si>
  <si>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</si>
  <si>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</si>
  <si>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</si>
  <si>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</si>
  <si>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</si>
  <si>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</si>
  <si>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</si>
  <si>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</si>
  <si>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</si>
  <si>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</si>
  <si>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</si>
  <si>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</si>
  <si>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</si>
  <si>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</si>
  <si>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</si>
  <si>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</si>
  <si>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</si>
  <si>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</si>
  <si>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</si>
  <si>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</si>
  <si>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</si>
  <si>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</si>
  <si>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</si>
  <si>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</si>
  <si>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</si>
  <si>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</si>
  <si>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</si>
  <si>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</si>
  <si>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</si>
  <si>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</si>
  <si>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</si>
  <si>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</si>
  <si>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</si>
  <si>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</si>
  <si>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</si>
  <si>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</si>
  <si>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</si>
  <si>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</si>
  <si>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</si>
  <si>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</si>
  <si>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</si>
  <si>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</si>
  <si>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</si>
  <si>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</si>
  <si>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</si>
  <si>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</si>
  <si>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</si>
  <si>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</si>
  <si>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</si>
  <si>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</si>
  <si>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</si>
  <si>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</si>
  <si>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</si>
  <si>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</si>
  <si>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</si>
  <si>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</si>
  <si>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</si>
  <si>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</si>
  <si>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</si>
  <si>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</si>
  <si>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</si>
  <si>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</si>
  <si>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</si>
  <si>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</si>
  <si>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</si>
  <si>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</si>
  <si>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</si>
  <si>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</si>
  <si>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</si>
  <si>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</si>
  <si>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</si>
  <si>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</si>
  <si>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</si>
  <si>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</si>
  <si>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</si>
  <si>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</si>
  <si>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</si>
  <si>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</si>
  <si>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</si>
  <si>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</si>
  <si>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</si>
  <si>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</si>
  <si>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</si>
  <si>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</si>
  <si>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</si>
  <si>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</si>
  <si>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</si>
  <si>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</si>
  <si>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</si>
  <si>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</si>
  <si>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</si>
  <si>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</si>
  <si>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</si>
  <si>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</si>
  <si>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</si>
  <si>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</si>
  <si>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</si>
  <si>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</si>
  <si>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</si>
  <si>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</si>
  <si>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</si>
  <si>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</si>
  <si>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</si>
  <si>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</si>
  <si>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</si>
  <si>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</si>
  <si>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</si>
  <si>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</si>
  <si>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</si>
  <si>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</si>
  <si>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</si>
  <si>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</si>
  <si>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</si>
  <si>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</si>
  <si>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</si>
  <si>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</si>
  <si>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</si>
  <si>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</si>
  <si>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</si>
  <si>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</si>
  <si>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</si>
  <si>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</si>
  <si>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</si>
  <si>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</si>
  <si>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</si>
  <si>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</si>
  <si>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</si>
  <si>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</si>
  <si>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</si>
  <si>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</si>
  <si>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</si>
  <si>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</si>
  <si>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</si>
  <si>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</si>
  <si>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</si>
  <si>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</si>
  <si>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</si>
  <si>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</si>
  <si>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</si>
  <si>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</si>
  <si>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</si>
  <si>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</si>
  <si>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</si>
  <si>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</si>
  <si>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</si>
  <si>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</si>
  <si>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</si>
  <si>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</si>
  <si>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</si>
  <si>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</si>
  <si>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</si>
  <si>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</si>
  <si>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</si>
  <si>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</si>
  <si>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</si>
  <si>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</si>
  <si>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</si>
  <si>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</si>
  <si>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</si>
  <si>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</si>
  <si>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</si>
  <si>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</si>
  <si>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</si>
  <si>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</si>
  <si>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</si>
  <si>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</si>
  <si>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</si>
  <si>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</si>
  <si>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</si>
  <si>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</si>
  <si>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</si>
  <si>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</si>
  <si>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</si>
  <si>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</si>
  <si>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</si>
  <si>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</si>
  <si>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</si>
  <si>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</si>
  <si>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</si>
  <si>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</si>
  <si>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</si>
  <si>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</si>
  <si>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</si>
  <si>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</si>
  <si>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</si>
  <si>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</si>
  <si>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</si>
  <si>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</si>
  <si>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</si>
  <si>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</si>
  <si>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</si>
  <si>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</si>
  <si>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</si>
  <si>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</si>
  <si>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</si>
  <si>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</si>
  <si>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</si>
  <si>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</si>
  <si>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</si>
  <si>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</si>
  <si>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</si>
  <si>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</si>
  <si>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</si>
  <si>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</si>
  <si>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</si>
  <si>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</si>
  <si>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</si>
  <si>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</si>
  <si>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</si>
  <si>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</si>
  <si>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</si>
  <si>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</si>
  <si>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</si>
  <si>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</si>
  <si>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</si>
  <si>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</si>
  <si>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</si>
  <si>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</si>
  <si>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</si>
  <si>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</si>
  <si>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</si>
  <si>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</si>
  <si>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</si>
  <si>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</si>
  <si>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</si>
  <si>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</si>
  <si>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</si>
  <si>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</si>
  <si>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</si>
  <si>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</si>
  <si>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</si>
  <si>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</si>
  <si>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</si>
  <si>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</si>
  <si>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</si>
  <si>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</si>
  <si>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</si>
  <si>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</si>
  <si>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</si>
  <si>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</si>
  <si>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</si>
  <si>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</si>
  <si>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</si>
  <si>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</si>
  <si>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</si>
  <si>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</si>
  <si>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</si>
  <si>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</si>
  <si>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</si>
  <si>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</si>
  <si>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</si>
  <si>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</si>
  <si>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</si>
  <si>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</si>
  <si>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</si>
  <si>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</si>
  <si>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</si>
  <si>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</si>
  <si>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</si>
  <si>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</si>
  <si>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</si>
  <si>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</si>
  <si>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</si>
  <si>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</si>
  <si>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</si>
  <si>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</si>
  <si>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</si>
  <si>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</si>
  <si>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</si>
  <si>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</si>
  <si>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</si>
  <si>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</si>
  <si>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</si>
  <si>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</si>
  <si>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</si>
  <si>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</si>
  <si>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</si>
  <si>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</si>
  <si>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</si>
  <si>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</si>
  <si>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</si>
  <si>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</si>
  <si>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</si>
  <si>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</si>
  <si>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</si>
  <si>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</si>
  <si>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</si>
  <si>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</si>
  <si>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</si>
  <si>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</si>
  <si>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</si>
  <si>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</si>
  <si>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</si>
  <si>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</si>
  <si>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</si>
  <si>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</si>
  <si>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</si>
  <si>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</si>
  <si>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</si>
  <si>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</si>
  <si>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</si>
  <si>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</si>
  <si>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</si>
  <si>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</si>
  <si>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</si>
  <si>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</si>
  <si>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</si>
  <si>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</si>
  <si>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</si>
  <si>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</si>
  <si>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</si>
  <si>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</si>
  <si>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</si>
  <si>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</si>
  <si>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</si>
  <si>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</si>
  <si>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</si>
  <si>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</si>
  <si>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</si>
  <si>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</si>
  <si>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</si>
  <si>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</si>
  <si>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</si>
  <si>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</si>
  <si>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</si>
  <si>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</si>
  <si>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</si>
  <si>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</si>
  <si>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</si>
  <si>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</si>
  <si>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</si>
  <si>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</si>
  <si>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</si>
  <si>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</si>
  <si>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</si>
  <si>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</si>
  <si>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</si>
  <si>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</si>
  <si>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</si>
  <si>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</si>
  <si>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</si>
  <si>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</si>
  <si>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</si>
  <si>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</si>
  <si>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</si>
  <si>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</si>
  <si>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</si>
  <si>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</si>
  <si>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</si>
  <si>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</si>
  <si>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</si>
  <si>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</si>
  <si>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</si>
  <si>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</si>
  <si>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</si>
  <si>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</si>
  <si>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</si>
  <si>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</si>
  <si>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</si>
  <si>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</si>
  <si>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</si>
  <si>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</si>
  <si>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</si>
  <si>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</si>
  <si>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</si>
  <si>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</si>
  <si>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</si>
  <si>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</si>
  <si>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</si>
  <si>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</si>
  <si>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</si>
  <si>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</si>
  <si>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</si>
  <si>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</si>
  <si>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</si>
  <si>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</si>
  <si>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</si>
  <si>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</si>
  <si>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</si>
  <si>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</si>
  <si>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</si>
  <si>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</si>
  <si>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</si>
  <si>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</si>
  <si>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</si>
  <si>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</si>
  <si>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</si>
  <si>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</si>
  <si>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</si>
  <si>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</si>
  <si>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</si>
  <si>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</si>
  <si>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</si>
  <si>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</si>
  <si>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</si>
  <si>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</si>
  <si>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</si>
  <si>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</si>
  <si>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</si>
  <si>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</si>
  <si>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</si>
  <si>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</si>
  <si>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</si>
  <si>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</si>
  <si>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</si>
  <si>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</si>
  <si>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</si>
  <si>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</si>
  <si>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</si>
  <si>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</si>
  <si>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</si>
  <si>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</si>
  <si>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</si>
  <si>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</si>
  <si>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</si>
  <si>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</si>
  <si>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</si>
  <si>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</si>
  <si>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</si>
  <si>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</si>
  <si>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</si>
  <si>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</si>
  <si>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</si>
  <si>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</si>
  <si>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</si>
  <si>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</si>
  <si>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</si>
  <si>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</si>
  <si>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</si>
  <si>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</si>
  <si>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</si>
  <si>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</si>
  <si>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</si>
  <si>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</si>
  <si>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</si>
  <si>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</si>
  <si>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</si>
  <si>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</si>
  <si>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</si>
  <si>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</si>
  <si>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</si>
  <si>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</si>
  <si>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</si>
  <si>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</si>
  <si>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</si>
  <si>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</si>
  <si>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</si>
  <si>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</si>
  <si>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</si>
  <si>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</si>
  <si>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</si>
  <si>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</si>
  <si>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</si>
  <si>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</si>
  <si>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</si>
  <si>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</si>
  <si>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</si>
  <si>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</si>
  <si>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</si>
  <si>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</si>
  <si>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</si>
  <si>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</si>
  <si>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</si>
  <si>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</si>
  <si>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</si>
  <si>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</si>
  <si>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</si>
  <si>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</si>
  <si>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</si>
  <si>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</si>
  <si>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</si>
  <si>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</si>
  <si>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</si>
  <si>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</si>
  <si>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</si>
  <si>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</si>
  <si>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</si>
  <si>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</si>
  <si>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</si>
  <si>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</si>
  <si>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</si>
  <si>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</si>
  <si>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</si>
  <si>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</si>
  <si>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</si>
  <si>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</si>
  <si>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</si>
  <si>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</si>
  <si>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</si>
  <si>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</si>
  <si>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</si>
  <si>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</si>
  <si>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</si>
  <si>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</si>
  <si>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</si>
  <si>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</si>
  <si>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</si>
  <si>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</si>
  <si>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</si>
  <si>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</si>
  <si>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</si>
  <si>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</si>
  <si>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</si>
  <si>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</si>
  <si>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</si>
  <si>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</si>
  <si>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</si>
  <si>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</si>
  <si>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</si>
  <si>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</si>
  <si>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</si>
  <si>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</si>
  <si>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</si>
  <si>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</si>
  <si>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</si>
  <si>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</si>
  <si>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</si>
  <si>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</si>
  <si>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</si>
  <si>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</si>
  <si>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</si>
  <si>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</si>
  <si>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</si>
  <si>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</si>
  <si>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</si>
  <si>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</si>
  <si>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</si>
  <si>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</si>
  <si>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</si>
  <si>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</si>
  <si>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</si>
  <si>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</si>
  <si>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</si>
  <si>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</si>
  <si>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</si>
  <si>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</si>
  <si>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</si>
  <si>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</si>
  <si>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</si>
  <si>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</si>
  <si>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</si>
  <si>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</si>
  <si>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</si>
  <si>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</si>
  <si>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</si>
  <si>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</si>
  <si>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</si>
  <si>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</si>
  <si>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</si>
  <si>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</si>
  <si>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</si>
  <si>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</si>
  <si>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</si>
  <si>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</si>
  <si>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</si>
  <si>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</si>
  <si>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</si>
  <si>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</si>
  <si>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</si>
  <si>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</si>
  <si>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</si>
  <si>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</si>
  <si>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</si>
  <si>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</si>
  <si>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</si>
  <si>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</si>
  <si>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</si>
  <si>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</si>
  <si>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</si>
  <si>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</si>
  <si>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</si>
  <si>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</si>
  <si>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</si>
  <si>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</si>
  <si>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</si>
  <si>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</si>
  <si>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</si>
  <si>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</si>
  <si>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</si>
  <si>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</si>
  <si>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</si>
  <si>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</si>
  <si>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</si>
  <si>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</si>
  <si>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</si>
  <si>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</si>
  <si>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</si>
  <si>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</si>
  <si>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</si>
  <si>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</si>
  <si>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</si>
  <si>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</si>
  <si>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</si>
  <si>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</si>
  <si>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</si>
  <si>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</si>
  <si>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</si>
  <si>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</si>
  <si>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</si>
  <si>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</si>
  <si>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</si>
  <si>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</si>
  <si>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</si>
  <si>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</si>
  <si>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</si>
  <si>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</si>
  <si>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</si>
  <si>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</si>
  <si>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</si>
  <si>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</si>
  <si>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</si>
  <si>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</si>
  <si>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</si>
  <si>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</si>
  <si>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</si>
  <si>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</si>
  <si>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</si>
  <si>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</si>
  <si>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</si>
  <si>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</si>
  <si>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</si>
  <si>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</si>
  <si>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</si>
  <si>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</si>
  <si>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</si>
  <si>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</si>
  <si>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</si>
  <si>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</si>
  <si>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</si>
  <si>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</si>
  <si>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</si>
  <si>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</si>
  <si>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</si>
  <si>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</si>
  <si>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</si>
  <si>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</si>
  <si>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</si>
  <si>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</si>
  <si>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</si>
  <si>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</si>
  <si>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</si>
  <si>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</si>
  <si>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</si>
  <si>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</si>
  <si>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</si>
  <si>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</si>
  <si>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</si>
  <si>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</si>
  <si>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</si>
  <si>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</si>
  <si>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</si>
  <si>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</si>
  <si>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</si>
  <si>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</si>
  <si>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</si>
  <si>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</si>
  <si>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</si>
  <si>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</si>
  <si>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</si>
  <si>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</si>
  <si>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</si>
  <si>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</si>
  <si>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</si>
  <si>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</si>
  <si>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</si>
  <si>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</si>
  <si>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</si>
  <si>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</si>
  <si>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</si>
  <si>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</si>
  <si>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</si>
  <si>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</si>
  <si>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</si>
  <si>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</si>
  <si>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</si>
  <si>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</si>
  <si>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</si>
  <si>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</si>
  <si>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</si>
  <si>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</si>
  <si>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</si>
  <si>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</si>
  <si>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</si>
  <si>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</si>
  <si>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</si>
  <si>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</si>
  <si>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</si>
  <si>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</si>
  <si>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</si>
  <si>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</si>
  <si>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</si>
  <si>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</si>
  <si>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</si>
  <si>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</si>
  <si>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</si>
  <si>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</si>
  <si>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</si>
  <si>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</si>
  <si>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</si>
  <si>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</si>
  <si>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</si>
  <si>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</si>
  <si>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</si>
  <si>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</si>
  <si>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</si>
  <si>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</si>
  <si>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</si>
  <si>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</si>
  <si>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</si>
  <si>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</si>
  <si>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</si>
  <si>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</si>
  <si>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</si>
  <si>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</si>
  <si>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</si>
  <si>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</si>
  <si>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</si>
  <si>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</si>
  <si>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</si>
  <si>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</si>
  <si>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</si>
  <si>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</si>
  <si>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</si>
  <si>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</si>
  <si>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</si>
  <si>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</si>
  <si>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</si>
  <si>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</si>
  <si>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</si>
  <si>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</si>
  <si>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</si>
  <si>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</si>
  <si>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</si>
  <si>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</si>
  <si>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</si>
  <si>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</si>
  <si>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</si>
  <si>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</si>
  <si>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</si>
  <si>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</si>
  <si>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</si>
  <si>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</si>
  <si>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</si>
  <si>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</si>
  <si>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</si>
  <si>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</si>
  <si>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</si>
  <si>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</si>
  <si>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</si>
  <si>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</si>
  <si>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</si>
  <si>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</si>
  <si>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</si>
  <si>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</si>
  <si>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</si>
  <si>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</si>
  <si>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</si>
  <si>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</si>
  <si>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</si>
  <si>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</si>
  <si>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</si>
  <si>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</si>
  <si>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</si>
  <si>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</si>
  <si>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</si>
  <si>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</si>
  <si>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</si>
  <si>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</si>
  <si>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</si>
  <si>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</si>
  <si>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</si>
  <si>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</si>
  <si>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</si>
  <si>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</si>
  <si>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</si>
  <si>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</si>
  <si>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</si>
  <si>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</si>
  <si>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</si>
  <si>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</si>
  <si>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</si>
  <si>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</si>
  <si>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</si>
  <si>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</si>
  <si>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</si>
  <si>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</si>
  <si>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</si>
  <si>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</si>
  <si>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</si>
  <si>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</si>
  <si>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</si>
  <si>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</si>
  <si>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</si>
  <si>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</si>
  <si>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</si>
  <si>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</si>
  <si>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</si>
  <si>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</si>
  <si>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</si>
  <si>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</si>
  <si>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</si>
  <si>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</si>
  <si>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</si>
  <si>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</si>
  <si>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</si>
  <si>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</si>
  <si>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</si>
  <si>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</si>
  <si>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</si>
  <si>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</si>
  <si>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</si>
  <si>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</si>
  <si>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</si>
  <si>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</si>
  <si>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</si>
  <si>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</si>
  <si>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</si>
  <si>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</si>
  <si>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</si>
  <si>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</si>
  <si>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</si>
  <si>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</si>
  <si>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</si>
  <si>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</si>
  <si>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</si>
  <si>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</si>
  <si>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</si>
  <si>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</si>
  <si>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</si>
  <si>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</si>
  <si>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</si>
  <si>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</si>
  <si>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</si>
  <si>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</si>
  <si>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</si>
  <si>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</si>
  <si>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</si>
  <si>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</si>
  <si>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</si>
  <si>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</si>
  <si>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</si>
  <si>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</si>
  <si>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</si>
  <si>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</si>
  <si>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</si>
  <si>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</si>
  <si>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</si>
  <si>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</si>
  <si>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</si>
  <si>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</si>
  <si>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</si>
  <si>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</si>
  <si>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</si>
  <si>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</si>
  <si>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</si>
  <si>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</si>
  <si>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</si>
  <si>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</si>
  <si>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</si>
  <si>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</si>
  <si>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</si>
  <si>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</si>
  <si>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</si>
  <si>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</si>
  <si>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</si>
  <si>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</si>
  <si>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</si>
  <si>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</si>
  <si>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</si>
  <si>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</si>
  <si>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</si>
  <si>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</si>
  <si>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</si>
  <si>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</si>
  <si>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</si>
  <si>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</si>
  <si>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</si>
  <si>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</si>
  <si>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</si>
  <si>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</si>
  <si>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</si>
  <si>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</si>
  <si>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</si>
  <si>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</si>
  <si>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</si>
  <si>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</si>
  <si>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</si>
  <si>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</si>
  <si>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</si>
  <si>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</si>
  <si>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</si>
  <si>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</si>
  <si>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</si>
  <si>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</si>
  <si>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</si>
  <si>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</si>
  <si>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</si>
  <si>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</si>
  <si>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</si>
  <si>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</si>
  <si>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</si>
  <si>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</si>
  <si>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</si>
  <si>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</si>
  <si>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</si>
  <si>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</si>
  <si>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</si>
  <si>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</si>
  <si>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</si>
  <si>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</si>
  <si>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</si>
  <si>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</si>
  <si>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</si>
  <si>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</si>
  <si>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</si>
  <si>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</si>
  <si>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</si>
  <si>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</si>
  <si>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</si>
  <si>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</si>
  <si>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</si>
  <si>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</si>
  <si>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</si>
  <si>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</si>
  <si>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</si>
  <si>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</si>
  <si>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</si>
  <si>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</si>
  <si>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</si>
  <si>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</si>
  <si>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</si>
  <si>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</si>
  <si>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</si>
  <si>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</si>
  <si>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</si>
  <si>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</si>
  <si>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</si>
  <si>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</si>
  <si>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</si>
  <si>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</si>
  <si>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</si>
  <si>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</si>
  <si>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</si>
  <si>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</si>
  <si>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</si>
  <si>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</si>
  <si>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</si>
  <si>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</si>
  <si>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</si>
  <si>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</si>
  <si>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</si>
  <si>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</si>
  <si>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</si>
  <si>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</si>
  <si>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</si>
  <si>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</si>
  <si>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</si>
  <si>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</si>
  <si>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</si>
  <si>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</si>
  <si>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</si>
  <si>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</si>
  <si>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</si>
  <si>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</si>
  <si>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</si>
  <si>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</si>
  <si>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</si>
  <si>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</si>
  <si>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</si>
  <si>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</si>
  <si>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</si>
  <si>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</si>
  <si>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</si>
  <si>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</si>
  <si>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</si>
  <si>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</si>
  <si>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</si>
  <si>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</si>
  <si>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</si>
  <si>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</si>
  <si>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</si>
  <si>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</si>
  <si>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</si>
  <si>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</si>
  <si>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</si>
  <si>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</si>
  <si>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</si>
  <si>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</si>
  <si>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</si>
  <si>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</si>
  <si>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</si>
  <si>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</si>
  <si>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</si>
  <si>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</si>
  <si>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</si>
  <si>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</si>
  <si>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</si>
  <si>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</si>
  <si>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</si>
  <si>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</si>
  <si>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</si>
  <si>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</si>
  <si>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</si>
  <si>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</si>
  <si>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</si>
  <si>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</si>
  <si>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</si>
  <si>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</si>
  <si>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</si>
  <si>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</si>
  <si>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</si>
  <si>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</si>
  <si>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</si>
  <si>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</si>
  <si>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</si>
  <si>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</si>
  <si>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</si>
  <si>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</si>
  <si>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</si>
  <si>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</si>
  <si>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</si>
  <si>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</si>
  <si>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</si>
  <si>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</si>
  <si>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</si>
  <si>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</si>
  <si>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</si>
  <si>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</si>
  <si>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</si>
  <si>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</si>
  <si>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</si>
  <si>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</si>
  <si>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</si>
  <si>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</si>
  <si>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</si>
  <si>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</si>
  <si>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</si>
  <si>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</si>
  <si>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</si>
  <si>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</si>
  <si>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</si>
  <si>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</si>
  <si>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</si>
  <si>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</si>
  <si>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</si>
  <si>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</si>
  <si>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</si>
  <si>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</si>
  <si>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</si>
  <si>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</si>
  <si>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</si>
  <si>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</si>
  <si>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</si>
  <si>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</si>
  <si>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</si>
  <si>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</si>
  <si>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</si>
  <si>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</si>
  <si>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</si>
  <si>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</si>
  <si>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</si>
  <si>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</si>
  <si>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</si>
  <si>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</si>
  <si>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</si>
  <si>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</si>
  <si>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</si>
  <si>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</si>
  <si>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</si>
  <si>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</si>
  <si>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</si>
  <si>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</si>
  <si>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</si>
  <si>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</si>
  <si>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</si>
  <si>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</si>
  <si>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</si>
  <si>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</si>
  <si>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</si>
  <si>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</si>
  <si>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</si>
  <si>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</si>
  <si>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</si>
  <si>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</si>
  <si>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</si>
  <si>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</si>
  <si>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</si>
  <si>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</si>
  <si>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</si>
  <si>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</si>
  <si>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</si>
  <si>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</si>
  <si>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</si>
  <si>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</si>
  <si>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</si>
  <si>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</si>
  <si>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</si>
  <si>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</si>
  <si>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</si>
  <si>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</si>
  <si>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</si>
  <si>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</si>
  <si>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</si>
  <si>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</si>
  <si>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</si>
  <si>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</si>
  <si>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</si>
  <si>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</si>
  <si>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</si>
  <si>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</si>
  <si>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</si>
  <si>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</si>
  <si>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</si>
  <si>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</si>
  <si>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</si>
  <si>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</si>
  <si>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</si>
  <si>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</si>
  <si>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</si>
  <si>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</si>
  <si>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</si>
  <si>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</si>
  <si>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</si>
  <si>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</si>
  <si>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</si>
  <si>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</si>
  <si>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</si>
  <si>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</si>
  <si>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</si>
  <si>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</si>
  <si>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</si>
  <si>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</si>
  <si>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</si>
  <si>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</si>
  <si>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</si>
  <si>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</si>
  <si>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</si>
  <si>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</si>
  <si>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</si>
  <si>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</si>
  <si>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</si>
  <si>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</si>
  <si>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</si>
  <si>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</si>
  <si>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</si>
  <si>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</si>
  <si>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</si>
  <si>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</si>
  <si>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</si>
  <si>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</si>
  <si>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</si>
  <si>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</si>
  <si>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</si>
  <si>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</si>
  <si>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</si>
  <si>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</si>
  <si>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</si>
  <si>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</si>
  <si>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</si>
  <si>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</si>
  <si>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</si>
  <si>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</si>
  <si>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</si>
  <si>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</si>
  <si>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</si>
  <si>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</si>
  <si>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</si>
  <si>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</si>
  <si>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</si>
  <si>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</si>
  <si>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</si>
  <si>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</si>
  <si>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</si>
  <si>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</si>
  <si>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</si>
  <si>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</si>
  <si>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</si>
  <si>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</si>
  <si>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</si>
  <si>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</si>
  <si>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</si>
  <si>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</si>
  <si>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</si>
  <si>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</si>
  <si>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</si>
  <si>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</si>
  <si>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</si>
  <si>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</si>
  <si>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</si>
  <si>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</si>
  <si>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</si>
  <si>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</si>
  <si>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</si>
  <si>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</si>
  <si>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</si>
  <si>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</si>
  <si>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</si>
  <si>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</si>
  <si>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</si>
  <si>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</si>
  <si>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</si>
  <si>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</si>
  <si>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</si>
  <si>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</si>
  <si>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</si>
  <si>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</si>
  <si>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</si>
  <si>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</si>
  <si>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</si>
  <si>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</si>
  <si>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</si>
  <si>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</si>
  <si>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</si>
  <si>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</si>
  <si>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</si>
  <si>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</si>
  <si>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</si>
  <si>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</si>
  <si>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</si>
  <si>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</si>
  <si>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</si>
  <si>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</si>
  <si>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</si>
  <si>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</si>
  <si>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</si>
  <si>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</si>
  <si>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</si>
  <si>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</si>
  <si>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</si>
  <si>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</si>
  <si>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</si>
  <si>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</si>
  <si>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</si>
  <si>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</si>
  <si>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</si>
  <si>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</si>
  <si>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</si>
  <si>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</si>
  <si>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</si>
  <si>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</si>
  <si>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</si>
  <si>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</si>
  <si>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</si>
  <si>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</si>
  <si>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</si>
  <si>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</si>
  <si>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</si>
  <si>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</si>
  <si>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</si>
  <si>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</si>
  <si>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</si>
  <si>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</si>
  <si>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</si>
  <si>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</si>
  <si>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</si>
  <si>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</si>
  <si>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</si>
  <si>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</si>
  <si>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</si>
  <si>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</si>
  <si>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</si>
  <si>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</si>
  <si>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</si>
  <si>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</si>
  <si>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</si>
  <si>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</si>
  <si>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</si>
  <si>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</si>
  <si>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</si>
  <si>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</si>
  <si>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</si>
  <si>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</si>
  <si>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</si>
  <si>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</si>
  <si>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</si>
  <si>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</si>
  <si>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</si>
  <si>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</si>
  <si>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</si>
  <si>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</si>
  <si>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</si>
  <si>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</si>
  <si>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</si>
  <si>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</si>
  <si>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</si>
  <si>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</si>
  <si>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</si>
  <si>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</si>
  <si>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</si>
  <si>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</si>
  <si>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</si>
  <si>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</si>
  <si>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</si>
  <si>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</si>
  <si>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</si>
  <si>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</si>
  <si>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</si>
  <si>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</si>
  <si>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</si>
  <si>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</si>
  <si>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</si>
  <si>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</si>
  <si>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</si>
  <si>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</si>
  <si>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</si>
  <si>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</si>
  <si>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</si>
  <si>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</si>
  <si>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</si>
  <si>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</si>
  <si>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</si>
  <si>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</si>
  <si>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</si>
  <si>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</si>
  <si>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</si>
  <si>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</si>
  <si>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</si>
  <si>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</si>
  <si>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</si>
  <si>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</si>
  <si>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</si>
  <si>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</si>
  <si>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</si>
  <si>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</si>
  <si>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</si>
  <si>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</si>
  <si>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</si>
  <si>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</si>
  <si>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</si>
  <si>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</si>
  <si>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</si>
  <si>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</si>
  <si>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</si>
  <si>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</si>
  <si>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</si>
  <si>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</si>
  <si>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</si>
  <si>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</si>
  <si>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</si>
  <si>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</si>
  <si>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</si>
  <si>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</si>
  <si>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</si>
  <si>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</si>
  <si>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</si>
  <si>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</si>
  <si>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</si>
  <si>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</si>
  <si>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</si>
  <si>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</si>
  <si>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</si>
  <si>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</si>
  <si>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</si>
  <si>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</si>
  <si>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</si>
  <si>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</si>
  <si>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</si>
  <si>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</si>
  <si>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</si>
  <si>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</si>
  <si>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</si>
  <si>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</si>
  <si>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</si>
  <si>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</si>
  <si>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</si>
  <si>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</si>
  <si>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</si>
  <si>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</si>
  <si>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</si>
  <si>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</si>
  <si>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</si>
  <si>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</si>
  <si>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</si>
  <si>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</si>
  <si>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</si>
  <si>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</si>
  <si>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</si>
  <si>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</si>
  <si>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</si>
  <si>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</si>
  <si>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</si>
  <si>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</si>
  <si>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</si>
  <si>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</si>
  <si>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</si>
  <si>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</si>
  <si>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</si>
  <si>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</si>
  <si>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</si>
  <si>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</si>
  <si>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</si>
  <si>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</si>
  <si>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</si>
  <si>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</si>
  <si>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</si>
  <si>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</si>
  <si>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</si>
  <si>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</si>
  <si>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</si>
  <si>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</si>
  <si>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</si>
  <si>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</si>
  <si>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</si>
  <si>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</si>
  <si>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</si>
  <si>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</si>
  <si>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</si>
  <si>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</si>
  <si>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</si>
  <si>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</si>
  <si>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</si>
  <si>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</si>
  <si>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</si>
  <si>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</si>
  <si>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</si>
  <si>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</si>
  <si>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</si>
  <si>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</si>
  <si>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</si>
  <si>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</si>
  <si>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</si>
  <si>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</si>
  <si>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</si>
  <si>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</si>
  <si>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</si>
  <si>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</si>
  <si>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</si>
  <si>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</si>
  <si>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</si>
  <si>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</si>
  <si>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</si>
  <si>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</si>
  <si>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</si>
  <si>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</si>
  <si>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</si>
  <si>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</si>
  <si>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</si>
  <si>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</si>
  <si>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</si>
  <si>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</si>
  <si>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</si>
  <si>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</si>
  <si>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</si>
  <si>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</si>
  <si>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</si>
  <si>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</si>
  <si>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</si>
  <si>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</si>
  <si>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</si>
  <si>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</si>
  <si>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</si>
  <si>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</si>
  <si>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</si>
  <si>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</si>
  <si>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</si>
  <si>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</si>
  <si>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</si>
  <si>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</si>
  <si>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</si>
  <si>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</si>
  <si>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</si>
  <si>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</si>
  <si>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</si>
  <si>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</si>
  <si>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</si>
  <si>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</si>
  <si>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</si>
  <si>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</si>
  <si>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</si>
  <si>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</si>
  <si>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</si>
  <si>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</si>
  <si>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</si>
  <si>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</si>
  <si>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</si>
  <si>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</si>
  <si>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</si>
  <si>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</si>
  <si>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</si>
  <si>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</si>
  <si>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</si>
  <si>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</si>
  <si>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</si>
  <si>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</si>
  <si>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</si>
  <si>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</si>
  <si>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</si>
  <si>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</si>
  <si>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</si>
  <si>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</si>
  <si>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</si>
  <si>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</si>
  <si>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</si>
  <si>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</si>
  <si>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</si>
  <si>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</si>
  <si>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</si>
  <si>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</si>
  <si>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</si>
  <si>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</si>
  <si>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</si>
  <si>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</si>
  <si>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</si>
  <si>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</si>
  <si>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</si>
  <si>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</si>
  <si>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</si>
  <si>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</si>
  <si>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</si>
  <si>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</si>
  <si>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</si>
  <si>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</si>
  <si>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</si>
  <si>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</si>
  <si>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</si>
  <si>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</si>
  <si>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</si>
  <si>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</si>
  <si>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</si>
  <si>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</si>
  <si>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</si>
  <si>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</si>
  <si>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</si>
  <si>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</si>
  <si>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</si>
  <si>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</si>
  <si>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</si>
  <si>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</si>
  <si>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</si>
  <si>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</si>
  <si>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</si>
  <si>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</si>
  <si>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</si>
  <si>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</si>
  <si>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</si>
  <si>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</si>
  <si>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</si>
  <si>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</si>
  <si>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</si>
  <si>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</si>
  <si>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</si>
  <si>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</si>
  <si>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</si>
  <si>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</si>
  <si>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</si>
  <si>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</si>
  <si>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</si>
  <si>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</si>
  <si>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</si>
  <si>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</si>
  <si>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</si>
  <si>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</si>
  <si>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</si>
  <si>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</si>
  <si>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</si>
  <si>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</si>
  <si>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</si>
  <si>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</si>
  <si>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</si>
  <si>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</si>
  <si>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</si>
  <si>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</si>
  <si>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</si>
  <si>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</si>
  <si>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</si>
  <si>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</si>
  <si>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</si>
  <si>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</si>
  <si>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</si>
  <si>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</si>
  <si>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</si>
  <si>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</si>
  <si>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</si>
  <si>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</si>
  <si>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</si>
  <si>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</si>
  <si>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</si>
  <si>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</si>
  <si>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</si>
  <si>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</si>
  <si>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</si>
  <si>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</si>
  <si>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</si>
  <si>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</si>
  <si>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</si>
  <si>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</si>
  <si>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</si>
  <si>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</si>
  <si>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</si>
  <si>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</si>
  <si>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</si>
  <si>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</si>
  <si>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</si>
  <si>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</si>
  <si>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</si>
  <si>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</si>
  <si>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</si>
  <si>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</si>
  <si>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</si>
  <si>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</si>
  <si>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</si>
  <si>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</si>
  <si>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</si>
  <si>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</si>
  <si>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</si>
  <si>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</si>
  <si>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</si>
  <si>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</si>
  <si>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</si>
  <si>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</si>
  <si>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</si>
  <si>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</si>
  <si>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</si>
  <si>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</si>
  <si>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</si>
  <si>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</si>
  <si>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</si>
  <si>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</si>
  <si>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</si>
  <si>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</si>
  <si>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</si>
  <si>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</si>
  <si>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</si>
  <si>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</si>
  <si>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</si>
  <si>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</si>
  <si>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</si>
  <si>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</si>
  <si>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</si>
  <si>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</si>
  <si>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</si>
  <si>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</si>
  <si>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</si>
  <si>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</si>
  <si>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</si>
  <si>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</si>
  <si>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</si>
  <si>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</si>
  <si>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</si>
  <si>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</si>
  <si>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</si>
  <si>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</si>
  <si>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</si>
  <si>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</si>
  <si>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</si>
  <si>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</si>
  <si>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</si>
  <si>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</si>
  <si>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</si>
  <si>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</si>
  <si>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</si>
  <si>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</si>
  <si>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</si>
  <si>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</si>
  <si>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</si>
  <si>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</si>
  <si>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</si>
  <si>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</si>
  <si>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</si>
  <si>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</si>
  <si>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</si>
  <si>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</si>
  <si>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</si>
  <si>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</si>
  <si>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</si>
  <si>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</si>
  <si>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</si>
  <si>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</si>
  <si>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</si>
  <si>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</si>
  <si>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</si>
  <si>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</si>
  <si>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</si>
  <si>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</si>
  <si>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</si>
  <si>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</si>
  <si>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</si>
  <si>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</si>
  <si>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</si>
  <si>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</si>
  <si>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</si>
  <si>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</si>
  <si>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</si>
  <si>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</si>
  <si>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</si>
  <si>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</si>
  <si>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</si>
  <si>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</si>
  <si>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</si>
  <si>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</si>
  <si>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</si>
  <si>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</si>
  <si>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</si>
  <si>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</si>
  <si>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</si>
  <si>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</si>
  <si>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</si>
  <si>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</si>
  <si>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</si>
  <si>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</si>
  <si>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</si>
  <si>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</si>
  <si>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</si>
  <si>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</si>
  <si>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</si>
  <si>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</si>
  <si>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</si>
  <si>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</si>
  <si>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</si>
  <si>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</si>
  <si>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</si>
  <si>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</si>
  <si>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</si>
  <si>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</si>
  <si>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</si>
  <si>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</si>
  <si>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</si>
  <si>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</si>
  <si>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</si>
  <si>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</si>
  <si>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</si>
  <si>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</si>
  <si>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</si>
  <si>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</si>
  <si>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</si>
  <si>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</si>
  <si>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</si>
  <si>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</si>
  <si>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</si>
  <si>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</si>
  <si>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</si>
  <si>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</si>
  <si>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</si>
  <si>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</si>
  <si>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</si>
  <si>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</si>
  <si>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</si>
  <si>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</si>
  <si>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</si>
  <si>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</si>
  <si>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</si>
  <si>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</si>
  <si>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</si>
  <si>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</si>
  <si>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</si>
  <si>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</si>
  <si>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</si>
  <si>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</si>
  <si>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</si>
  <si>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</si>
  <si>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</si>
  <si>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</si>
  <si>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</si>
  <si>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</si>
  <si>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</si>
  <si>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</si>
  <si>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</si>
  <si>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</si>
  <si>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</si>
  <si>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</si>
  <si>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</si>
  <si>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</si>
  <si>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</si>
  <si>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</si>
  <si>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</si>
  <si>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</si>
  <si>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</si>
  <si>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</si>
  <si>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</si>
  <si>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</si>
  <si>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</si>
  <si>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</si>
  <si>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</si>
  <si>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</si>
  <si>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</si>
  <si>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</si>
  <si>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</si>
  <si>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</si>
  <si>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</si>
  <si>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</si>
  <si>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</si>
  <si>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</si>
  <si>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</si>
  <si>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</si>
  <si>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</si>
  <si>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</si>
  <si>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</si>
  <si>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</si>
  <si>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</si>
  <si>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</si>
  <si>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</si>
  <si>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</si>
  <si>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</si>
  <si>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</si>
  <si>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</si>
  <si>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</si>
  <si>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</si>
  <si>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</si>
  <si>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</si>
  <si>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</si>
  <si>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</si>
  <si>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</si>
  <si>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</si>
  <si>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</si>
  <si>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</si>
  <si>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</si>
  <si>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</si>
  <si>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</si>
  <si>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</si>
  <si>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</si>
  <si>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</si>
  <si>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</si>
  <si>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</si>
  <si>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</si>
  <si>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</si>
  <si>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</si>
  <si>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</si>
  <si>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</si>
  <si>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</si>
  <si>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</si>
  <si>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</si>
  <si>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</si>
  <si>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</si>
  <si>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</si>
  <si>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</si>
  <si>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</si>
  <si>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</si>
  <si>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</si>
  <si>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</si>
  <si>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</si>
  <si>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</si>
  <si>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</si>
  <si>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</si>
  <si>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</si>
  <si>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</si>
  <si>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</si>
  <si>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</si>
  <si>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</si>
  <si>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</si>
  <si>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</si>
  <si>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</si>
  <si>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</si>
  <si>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</si>
  <si>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</si>
  <si>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</si>
  <si>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</si>
  <si>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</si>
  <si>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</si>
  <si>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</si>
  <si>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</si>
  <si>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</si>
  <si>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</si>
  <si>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</si>
  <si>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</si>
  <si>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</si>
  <si>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</si>
  <si>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</si>
  <si>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</si>
  <si>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</si>
  <si>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</si>
  <si>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</si>
  <si>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</si>
  <si>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</si>
  <si>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</si>
  <si>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</si>
  <si>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</si>
  <si>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</si>
  <si>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</si>
  <si>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</si>
  <si>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</si>
  <si>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</si>
  <si>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</si>
  <si>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</si>
  <si>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</si>
  <si>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</si>
  <si>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</si>
  <si>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</si>
  <si>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</si>
  <si>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</si>
  <si>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</si>
  <si>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</si>
  <si>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</si>
  <si>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</si>
  <si>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</si>
  <si>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</si>
  <si>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</si>
  <si>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</si>
  <si>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</si>
  <si>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</si>
  <si>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</si>
  <si>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</si>
  <si>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</si>
  <si>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</si>
  <si>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</si>
  <si>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</si>
  <si>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</si>
  <si>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</si>
  <si>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</si>
  <si>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</si>
  <si>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</si>
  <si>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</si>
  <si>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</si>
  <si>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</si>
  <si>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</si>
  <si>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</si>
  <si>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</si>
  <si>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</si>
  <si>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</si>
  <si>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</si>
  <si>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</si>
  <si>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</si>
  <si>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</si>
  <si>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</si>
  <si>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</si>
  <si>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</si>
  <si>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</si>
  <si>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</si>
  <si>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</si>
  <si>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</si>
  <si>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</si>
  <si>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</si>
  <si>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</si>
  <si>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</si>
  <si>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</si>
  <si>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</si>
  <si>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</si>
  <si>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</si>
  <si>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</si>
  <si>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</si>
  <si>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</si>
  <si>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</si>
  <si>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</si>
  <si>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</si>
  <si>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</si>
  <si>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</si>
  <si>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</si>
  <si>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</si>
  <si>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</si>
  <si>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</si>
  <si>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</si>
  <si>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</si>
  <si>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</si>
  <si>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</si>
  <si>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</si>
  <si>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</si>
  <si>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</si>
  <si>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</si>
  <si>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</si>
  <si>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</si>
  <si>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</si>
  <si>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</si>
  <si>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</si>
  <si>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</si>
  <si>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</si>
  <si>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</si>
  <si>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</si>
  <si>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</si>
  <si>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</si>
  <si>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</si>
  <si>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</si>
  <si>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</si>
  <si>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</si>
  <si>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</si>
  <si>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</si>
  <si>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</si>
  <si>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</si>
  <si>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</si>
  <si>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</si>
  <si>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</si>
  <si>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</si>
  <si>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</si>
  <si>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</si>
  <si>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</si>
  <si>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</si>
  <si>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</si>
  <si>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</si>
  <si>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</si>
  <si>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</si>
  <si>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</si>
  <si>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</si>
  <si>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</si>
  <si>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</si>
  <si>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</si>
  <si>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</si>
  <si>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</si>
  <si>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</si>
  <si>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</si>
  <si>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</si>
  <si>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</si>
  <si>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</si>
  <si>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</si>
  <si>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</si>
  <si>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</si>
  <si>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</si>
  <si>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</si>
  <si>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</si>
  <si>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</si>
  <si>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</si>
  <si>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</si>
  <si>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</si>
  <si>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</si>
  <si>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</si>
  <si>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</si>
  <si>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</si>
  <si>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</si>
  <si>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</si>
  <si>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</si>
  <si>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</si>
  <si>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</si>
  <si>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</si>
  <si>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</si>
  <si>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</si>
  <si>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</si>
  <si>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</si>
  <si>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</si>
  <si>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</si>
  <si>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</si>
  <si>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</si>
  <si>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</si>
  <si>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</si>
  <si>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</si>
  <si>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</si>
  <si>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</si>
  <si>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</si>
  <si>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</si>
  <si>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</si>
  <si>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</si>
  <si>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</si>
  <si>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</si>
  <si>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</si>
  <si>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</si>
  <si>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</si>
  <si>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</si>
  <si>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</si>
  <si>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</si>
  <si>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</si>
  <si>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</si>
  <si>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</si>
  <si>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</si>
  <si>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</si>
  <si>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</si>
  <si>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</si>
  <si>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</si>
  <si>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</si>
  <si>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</si>
  <si>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</si>
  <si>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</si>
  <si>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</si>
  <si>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</si>
  <si>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</si>
  <si>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</si>
  <si>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</si>
  <si>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</si>
  <si>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</si>
  <si>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</si>
  <si>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</si>
  <si>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</si>
  <si>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</si>
  <si>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</si>
  <si>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</si>
  <si>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</si>
  <si>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</si>
  <si>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</si>
  <si>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</si>
  <si>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</si>
  <si>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</si>
  <si>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</si>
  <si>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</si>
  <si>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</si>
  <si>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</si>
  <si>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</si>
  <si>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</si>
  <si>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</si>
  <si>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</si>
  <si>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</si>
  <si>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</si>
  <si>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</si>
  <si>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</si>
  <si>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</si>
  <si>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</si>
  <si>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</si>
  <si>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</si>
  <si>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</si>
  <si>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</si>
  <si>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</si>
  <si>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</si>
  <si>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</si>
  <si>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</si>
  <si>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</si>
  <si>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</si>
  <si>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</si>
  <si>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</si>
  <si>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</si>
  <si>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</si>
  <si>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</si>
  <si>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</si>
  <si>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</si>
  <si>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</si>
  <si>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</si>
  <si>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</si>
  <si>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</si>
  <si>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</si>
  <si>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</si>
  <si>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</si>
  <si>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</si>
  <si>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</si>
  <si>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</si>
  <si>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</si>
  <si>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</si>
  <si>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</si>
  <si>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</si>
  <si>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</si>
  <si>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</si>
  <si>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</si>
  <si>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</si>
  <si>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</si>
  <si>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</si>
  <si>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</si>
  <si>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</si>
  <si>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</si>
  <si>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</si>
  <si>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</si>
  <si>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</si>
  <si>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</si>
  <si>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</si>
  <si>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</si>
  <si>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</si>
  <si>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</si>
  <si>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</si>
  <si>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</si>
  <si>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</si>
  <si>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</si>
  <si>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</si>
  <si>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</si>
  <si>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</si>
  <si>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</si>
  <si>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</si>
  <si>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</si>
  <si>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</si>
  <si>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</si>
  <si>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</si>
  <si>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</si>
  <si>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</si>
  <si>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</si>
  <si>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</si>
  <si>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</si>
  <si>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</si>
  <si>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</si>
  <si>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</si>
  <si>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</si>
  <si>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</si>
  <si>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</si>
  <si>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</si>
  <si>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</si>
  <si>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</si>
  <si>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</si>
  <si>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</si>
  <si>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</si>
  <si>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</si>
  <si>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</si>
  <si>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</si>
  <si>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</si>
  <si>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</si>
  <si>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</si>
  <si>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</si>
  <si>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</si>
  <si>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</si>
  <si>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</si>
  <si>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</si>
  <si>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</si>
  <si>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</si>
  <si>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</si>
  <si>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</si>
  <si>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</si>
  <si>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</si>
  <si>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</si>
  <si>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</si>
  <si>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</si>
  <si>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</si>
  <si>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</si>
  <si>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</si>
  <si>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</si>
  <si>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</si>
  <si>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</si>
  <si>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</si>
  <si>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</si>
  <si>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</si>
  <si>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</si>
  <si>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</si>
  <si>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</si>
  <si>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</si>
  <si>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</si>
  <si>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</si>
  <si>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</si>
  <si>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</si>
  <si>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</si>
  <si>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</si>
  <si>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</si>
  <si>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</si>
  <si>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</si>
  <si>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</si>
  <si>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</si>
  <si>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</si>
  <si>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</si>
  <si>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</si>
  <si>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</si>
  <si>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</si>
  <si>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</si>
  <si>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</si>
  <si>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</si>
  <si>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</si>
  <si>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</si>
  <si>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</si>
  <si>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</si>
  <si>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</si>
  <si>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</si>
  <si>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</si>
  <si>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</si>
  <si>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</si>
  <si>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</si>
  <si>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</si>
  <si>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</si>
  <si>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</si>
  <si>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</si>
  <si>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</si>
  <si>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</si>
  <si>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</si>
  <si>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</si>
  <si>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</si>
  <si>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</si>
  <si>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</si>
  <si>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</si>
  <si>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</si>
  <si>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</si>
  <si>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</si>
  <si>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</si>
  <si>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</si>
  <si>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</si>
  <si>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</si>
  <si>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</si>
  <si>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</si>
  <si>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</si>
  <si>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</si>
  <si>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</si>
  <si>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</si>
  <si>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</si>
  <si>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</si>
  <si>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</si>
  <si>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</si>
  <si>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</si>
  <si>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</si>
  <si>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</si>
  <si>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</si>
  <si>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</si>
  <si>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</si>
  <si>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</si>
  <si>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</si>
  <si>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</si>
  <si>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</si>
  <si>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</si>
  <si>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</si>
  <si>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</si>
  <si>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</si>
  <si>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</si>
  <si>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</si>
  <si>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</si>
  <si>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</si>
  <si>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</si>
  <si>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</si>
  <si>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</si>
  <si>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</si>
  <si>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</si>
  <si>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</si>
  <si>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</si>
  <si>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</si>
  <si>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</si>
  <si>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</si>
  <si>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</si>
  <si>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</si>
  <si>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</si>
  <si>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</si>
  <si>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</si>
  <si>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</si>
  <si>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</si>
  <si>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</si>
  <si>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</si>
  <si>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</si>
  <si>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</si>
  <si>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</si>
  <si>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</si>
  <si>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</si>
  <si>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</si>
  <si>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</si>
  <si>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</si>
  <si>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</si>
  <si>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</si>
  <si>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</si>
  <si>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</si>
  <si>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</si>
  <si>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</si>
  <si>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</si>
  <si>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</si>
  <si>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</si>
  <si>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</si>
  <si>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</si>
  <si>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</si>
  <si>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</si>
  <si>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</si>
  <si>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</si>
  <si>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</si>
  <si>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</si>
  <si>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</si>
  <si>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</si>
  <si>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</si>
  <si>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</si>
  <si>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</si>
  <si>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</si>
  <si>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</si>
  <si>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</si>
  <si>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</si>
  <si>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</si>
  <si>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</si>
  <si>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</si>
  <si>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</si>
  <si>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</si>
  <si>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</si>
  <si>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</si>
  <si>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</si>
  <si>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</si>
  <si>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</si>
  <si>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</si>
  <si>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</si>
  <si>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</si>
  <si>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</si>
  <si>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</si>
  <si>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</si>
  <si>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</si>
  <si>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</si>
  <si>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</si>
  <si>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</si>
  <si>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</si>
  <si>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</si>
  <si>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</si>
  <si>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</si>
  <si>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</si>
  <si>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</si>
  <si>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</si>
  <si>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</si>
  <si>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</si>
  <si>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</si>
  <si>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</si>
  <si>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</si>
  <si>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</si>
  <si>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</si>
  <si>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</si>
  <si>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</si>
  <si>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</si>
  <si>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</si>
  <si>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</si>
  <si>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</si>
  <si>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</si>
  <si>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</si>
  <si>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</si>
  <si>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</si>
  <si>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</si>
  <si>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</si>
  <si>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</si>
  <si>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</si>
  <si>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</si>
  <si>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</si>
  <si>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</si>
  <si>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</si>
  <si>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</si>
  <si>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</si>
  <si>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</si>
  <si>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</si>
  <si>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</si>
  <si>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</si>
  <si>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</si>
  <si>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</si>
  <si>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</si>
  <si>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</si>
  <si>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</si>
  <si>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</si>
  <si>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</si>
  <si>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</si>
  <si>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</si>
  <si>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</si>
  <si>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</si>
  <si>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</si>
  <si>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</si>
  <si>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</si>
  <si>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</si>
  <si>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</si>
  <si>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</si>
  <si>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</si>
  <si>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</si>
  <si>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</si>
  <si>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</si>
  <si>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</si>
  <si>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</si>
  <si>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</si>
  <si>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</si>
  <si>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</si>
  <si>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</si>
  <si>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</si>
  <si>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</si>
  <si>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</si>
  <si>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</si>
  <si>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</si>
  <si>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</si>
  <si>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</si>
  <si>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</si>
  <si>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</si>
  <si>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</si>
  <si>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</si>
  <si>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</si>
  <si>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</si>
  <si>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</si>
  <si>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</si>
  <si>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</si>
  <si>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</si>
  <si>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</si>
  <si>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</si>
  <si>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</si>
  <si>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</si>
  <si>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</si>
  <si>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</si>
  <si>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</si>
  <si>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</si>
  <si>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</si>
  <si>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</si>
  <si>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</si>
  <si>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</si>
  <si>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</si>
  <si>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</si>
  <si>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</si>
  <si>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</si>
  <si>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</si>
  <si>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</si>
  <si>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</si>
  <si>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</si>
  <si>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</si>
  <si>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</si>
  <si>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</si>
  <si>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</si>
  <si>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</si>
  <si>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</si>
  <si>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</si>
  <si>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</si>
  <si>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</si>
  <si>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</si>
  <si>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</si>
  <si>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</si>
  <si>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</si>
  <si>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</si>
  <si>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</si>
  <si>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</si>
  <si>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</si>
  <si>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</si>
  <si>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</si>
  <si>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</si>
  <si>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</si>
  <si>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</si>
  <si>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</si>
  <si>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</si>
  <si>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</si>
  <si>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</si>
  <si>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</si>
  <si>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</si>
  <si>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</si>
  <si>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</si>
  <si>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</si>
  <si>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</si>
  <si>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</si>
  <si>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</si>
  <si>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</si>
  <si>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</si>
  <si>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</si>
  <si>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</si>
  <si>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</si>
  <si>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</si>
  <si>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</si>
  <si>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</si>
  <si>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</si>
  <si>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</si>
  <si>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</si>
  <si>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</si>
  <si>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</si>
  <si>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</si>
  <si>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</si>
  <si>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</si>
  <si>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</si>
  <si>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</si>
  <si>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</si>
  <si>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</si>
  <si>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</si>
  <si>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</si>
  <si>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</si>
  <si>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</si>
  <si>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</si>
  <si>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</si>
  <si>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</si>
  <si>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</si>
  <si>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</si>
  <si>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</si>
  <si>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</si>
  <si>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</si>
  <si>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</si>
  <si>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</si>
  <si>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</si>
  <si>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</si>
  <si>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</si>
  <si>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</si>
  <si>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</si>
  <si>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</si>
  <si>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</si>
  <si>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</si>
  <si>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</si>
  <si>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</si>
  <si>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</si>
  <si>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</si>
  <si>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</si>
  <si>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</si>
  <si>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</si>
  <si>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</si>
  <si>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</si>
  <si>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</si>
  <si>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</si>
  <si>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</si>
  <si>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</si>
  <si>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</si>
  <si>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</si>
  <si>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</si>
  <si>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</si>
  <si>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</si>
  <si>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</si>
  <si>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</si>
  <si>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</si>
  <si>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</si>
  <si>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</si>
  <si>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</si>
  <si>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</si>
  <si>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</si>
  <si>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</si>
  <si>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</si>
  <si>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</si>
  <si>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</si>
  <si>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</si>
  <si>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</si>
  <si>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</si>
  <si>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</si>
  <si>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</si>
  <si>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</si>
  <si>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</si>
  <si>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</si>
  <si>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</si>
  <si>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</si>
  <si>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</si>
  <si>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</si>
  <si>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</si>
  <si>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</si>
  <si>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</si>
  <si>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</si>
  <si>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</si>
  <si>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</si>
  <si>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</si>
  <si>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</si>
  <si>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</si>
  <si>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</si>
  <si>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</si>
  <si>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</si>
  <si>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</si>
  <si>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</si>
  <si>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</si>
  <si>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</si>
  <si>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</si>
  <si>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</si>
  <si>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</si>
  <si>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</si>
  <si>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</si>
  <si>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</si>
  <si>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</si>
  <si>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</si>
  <si>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</si>
  <si>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</si>
  <si>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</si>
  <si>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</si>
  <si>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</si>
  <si>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</si>
  <si>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</si>
  <si>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</si>
  <si>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</si>
  <si>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</si>
  <si>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</si>
  <si>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</si>
  <si>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</si>
  <si>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</si>
  <si>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</si>
  <si>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</si>
  <si>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</si>
  <si>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</si>
  <si>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</si>
  <si>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</si>
  <si>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</si>
  <si>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</si>
  <si>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</si>
  <si>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</si>
  <si>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</si>
  <si>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</si>
  <si>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</si>
  <si>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</si>
  <si>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</si>
  <si>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</si>
  <si>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</si>
  <si>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</si>
  <si>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</si>
  <si>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</si>
  <si>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</si>
  <si>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</si>
  <si>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</si>
  <si>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</si>
  <si>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</si>
  <si>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</si>
  <si>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</si>
  <si>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</si>
  <si>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</si>
  <si>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</si>
  <si>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</si>
  <si>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</si>
  <si>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</si>
  <si>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</si>
  <si>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</si>
  <si>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</si>
  <si>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</si>
  <si>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</si>
  <si>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</si>
  <si>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</si>
  <si>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</si>
  <si>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</si>
  <si>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</si>
  <si>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</si>
  <si>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</si>
  <si>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</si>
  <si>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</si>
  <si>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</si>
  <si>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</si>
  <si>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</si>
  <si>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</si>
  <si>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</si>
  <si>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</si>
  <si>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</si>
  <si>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</si>
  <si>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</si>
  <si>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</si>
  <si>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</si>
  <si>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</si>
  <si>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</si>
  <si>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</si>
  <si>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</si>
  <si>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</si>
  <si>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</si>
  <si>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</si>
  <si>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</si>
  <si>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</si>
  <si>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</si>
  <si>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</si>
  <si>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</si>
  <si>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</si>
  <si>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</si>
  <si>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</si>
  <si>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</si>
  <si>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</si>
  <si>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</si>
  <si>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</si>
  <si>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</si>
  <si>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</si>
  <si>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</si>
  <si>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</si>
  <si>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</si>
  <si>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</si>
  <si>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</si>
  <si>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</si>
  <si>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</si>
  <si>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</si>
  <si>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</si>
  <si>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</si>
  <si>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</si>
  <si>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</si>
  <si>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</si>
  <si>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</si>
  <si>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</si>
  <si>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</si>
  <si>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</si>
  <si>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</si>
  <si>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</si>
  <si>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</si>
  <si>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</si>
  <si>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</si>
  <si>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</si>
  <si>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</si>
  <si>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</si>
  <si>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</si>
  <si>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</si>
  <si>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</si>
  <si>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</si>
  <si>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</si>
  <si>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</si>
  <si>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</si>
  <si>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</si>
  <si>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</si>
  <si>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</si>
  <si>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</si>
  <si>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</si>
  <si>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</si>
  <si>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</si>
  <si>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</si>
  <si>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</si>
  <si>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</si>
  <si>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</si>
  <si>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</si>
  <si>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</si>
  <si>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</si>
  <si>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</si>
  <si>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</si>
  <si>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</si>
  <si>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</si>
  <si>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</si>
  <si>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</si>
  <si>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</si>
  <si>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</si>
  <si>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</si>
  <si>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</si>
  <si>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</si>
  <si>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</si>
  <si>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</si>
  <si>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</si>
  <si>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</si>
  <si>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</si>
  <si>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</si>
  <si>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</si>
  <si>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</si>
  <si>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</si>
  <si>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</si>
  <si>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</si>
  <si>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</si>
  <si>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</si>
  <si>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</si>
  <si>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</si>
  <si>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</si>
  <si>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</si>
  <si>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</si>
  <si>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</si>
  <si>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</si>
  <si>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</si>
  <si>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</si>
  <si>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</si>
  <si>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</si>
  <si>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</si>
  <si>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</si>
  <si>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</si>
  <si>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</si>
  <si>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</si>
  <si>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</si>
  <si>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</si>
  <si>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</si>
  <si>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</si>
  <si>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</si>
  <si>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</si>
  <si>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</si>
  <si>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</si>
  <si>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</si>
  <si>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</si>
  <si>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</si>
  <si>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</si>
  <si>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</si>
  <si>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</si>
  <si>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</si>
  <si>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</si>
  <si>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</si>
  <si>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</si>
  <si>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</si>
  <si>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</si>
  <si>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</si>
  <si>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</si>
  <si>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</si>
  <si>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</si>
  <si>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</si>
  <si>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</si>
  <si>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</si>
  <si>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</si>
  <si>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</si>
  <si>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</si>
  <si>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</si>
  <si>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</si>
  <si>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</si>
  <si>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</si>
  <si>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</si>
  <si>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</si>
  <si>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</si>
  <si>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</si>
  <si>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</si>
  <si>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</si>
  <si>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</si>
  <si>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</si>
  <si>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</si>
  <si>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</si>
  <si>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</si>
  <si>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</si>
  <si>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</si>
  <si>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</si>
  <si>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</si>
  <si>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</si>
  <si>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</si>
  <si>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</si>
  <si>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</si>
  <si>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</si>
  <si>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</si>
  <si>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</si>
  <si>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</si>
  <si>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</si>
  <si>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</si>
  <si>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</si>
  <si>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</si>
  <si>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</si>
  <si>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</si>
  <si>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</si>
  <si>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</si>
  <si>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</si>
  <si>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</si>
  <si>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</si>
  <si>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</si>
  <si>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</si>
  <si>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</si>
  <si>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</si>
  <si>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</si>
  <si>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</si>
  <si>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</si>
  <si>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</si>
  <si>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</si>
  <si>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</si>
  <si>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</si>
  <si>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</si>
  <si>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</si>
  <si>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</si>
  <si>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</si>
  <si>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</si>
  <si>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</si>
  <si>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</si>
  <si>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</si>
  <si>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</si>
  <si>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</si>
  <si>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</si>
  <si>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</si>
  <si>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</si>
  <si>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</si>
  <si>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</si>
  <si>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</si>
  <si>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</si>
  <si>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</si>
  <si>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</si>
  <si>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</si>
  <si>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</si>
  <si>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</si>
  <si>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</si>
  <si>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</si>
  <si>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</si>
  <si>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</si>
  <si>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</si>
  <si>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</si>
  <si>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</si>
  <si>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</si>
  <si>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</si>
  <si>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</si>
  <si>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</si>
  <si>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</si>
  <si>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</si>
  <si>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</si>
  <si>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</si>
  <si>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</si>
  <si>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</si>
  <si>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</si>
  <si>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</si>
  <si>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</si>
  <si>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</si>
  <si>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</si>
  <si>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</si>
  <si>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</si>
  <si>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</si>
  <si>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</si>
  <si>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</si>
  <si>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</si>
  <si>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</si>
  <si>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</si>
  <si>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</si>
  <si>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</si>
  <si>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</si>
  <si>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</si>
  <si>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</si>
  <si>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</si>
  <si>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</si>
  <si>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</si>
  <si>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</si>
  <si>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</si>
  <si>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</si>
  <si>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</si>
  <si>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</si>
  <si>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</si>
  <si>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</si>
  <si>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</si>
  <si>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</si>
  <si>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</si>
  <si>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</si>
  <si>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</si>
  <si>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</si>
  <si>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</si>
  <si>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</si>
  <si>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</si>
  <si>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</si>
  <si>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</si>
  <si>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</si>
  <si>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</si>
  <si>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</si>
  <si>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</si>
  <si>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</si>
  <si>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</si>
  <si>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</si>
  <si>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</si>
  <si>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</si>
  <si>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</si>
  <si>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</si>
  <si>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</si>
  <si>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</si>
  <si>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</si>
  <si>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</si>
  <si>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</si>
  <si>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</si>
  <si>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</si>
  <si>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</si>
  <si>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</si>
  <si>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</si>
  <si>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</si>
  <si>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</si>
  <si>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</si>
  <si>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</si>
  <si>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</si>
  <si>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</si>
  <si>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</si>
  <si>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</si>
  <si>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</si>
  <si>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</si>
  <si>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</si>
  <si>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</si>
  <si>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</si>
  <si>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</si>
  <si>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</si>
  <si>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</si>
  <si>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</si>
  <si>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</si>
  <si>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</si>
  <si>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</si>
  <si>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</si>
  <si>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</si>
  <si>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</si>
  <si>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</si>
  <si>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</si>
  <si>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</si>
  <si>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</si>
  <si>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</si>
  <si>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</si>
  <si>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</si>
  <si>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</si>
  <si>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</si>
  <si>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</si>
  <si>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</si>
  <si>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</si>
  <si>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</si>
  <si>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</si>
  <si>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</si>
  <si>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</si>
  <si>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</si>
  <si>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</si>
  <si>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</si>
  <si>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</si>
  <si>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</si>
  <si>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</si>
  <si>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</si>
  <si>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</si>
  <si>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</si>
  <si>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</si>
  <si>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</si>
  <si>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</si>
  <si>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</si>
  <si>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</si>
  <si>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</si>
  <si>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</si>
  <si>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</si>
  <si>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</si>
  <si>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</si>
  <si>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</si>
  <si>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</si>
  <si>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</si>
  <si>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</si>
  <si>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</si>
  <si>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</si>
  <si>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</si>
  <si>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</si>
  <si>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</si>
  <si>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</si>
  <si>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</si>
  <si>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</si>
  <si>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</si>
  <si>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</si>
  <si>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</si>
  <si>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</si>
  <si>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</si>
  <si>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</si>
  <si>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</si>
  <si>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</si>
  <si>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</si>
  <si>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</si>
  <si>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</si>
  <si>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</si>
  <si>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</si>
  <si>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</si>
  <si>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</si>
  <si>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</si>
  <si>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</si>
  <si>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</si>
  <si>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</si>
  <si>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</si>
  <si>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</si>
  <si>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</si>
  <si>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</si>
  <si>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</si>
  <si>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</si>
  <si>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</si>
  <si>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</si>
  <si>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</si>
  <si>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</si>
  <si>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</si>
  <si>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</si>
  <si>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</si>
  <si>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</si>
  <si>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</si>
  <si>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</si>
  <si>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</si>
  <si>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</si>
  <si>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</si>
  <si>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</si>
  <si>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</si>
  <si>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</si>
  <si>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</si>
  <si>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</si>
  <si>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</si>
  <si>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</si>
  <si>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</si>
  <si>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</si>
  <si>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</si>
  <si>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</si>
  <si>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</si>
  <si>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</si>
  <si>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</si>
  <si>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</si>
  <si>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</si>
  <si>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</si>
  <si>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</si>
  <si>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</si>
  <si>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</si>
  <si>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</si>
  <si>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</si>
  <si>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</si>
  <si>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</si>
  <si>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</si>
  <si>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</si>
  <si>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</si>
  <si>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</si>
  <si>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</si>
  <si>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</si>
  <si>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</si>
  <si>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</si>
  <si>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</si>
  <si>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</si>
  <si>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</si>
  <si>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</si>
  <si>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</si>
  <si>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</si>
  <si>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</si>
  <si>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</si>
  <si>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</si>
  <si>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</si>
  <si>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</si>
  <si>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</si>
  <si>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</si>
  <si>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</si>
  <si>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</si>
  <si>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</si>
  <si>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</si>
  <si>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</si>
  <si>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</si>
  <si>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</si>
  <si>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</si>
  <si>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</si>
  <si>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</si>
  <si>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</si>
  <si>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</si>
  <si>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</si>
  <si>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</si>
  <si>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</si>
  <si>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</si>
  <si>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</si>
  <si>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</si>
  <si>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</si>
  <si>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</si>
  <si>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</si>
  <si>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</si>
  <si>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</si>
  <si>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</si>
  <si>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</si>
  <si>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</si>
  <si>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</si>
  <si>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</si>
  <si>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</si>
  <si>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</si>
  <si>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</si>
  <si>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</si>
  <si>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</si>
  <si>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</si>
  <si>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</si>
  <si>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</si>
  <si>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</si>
  <si>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</si>
  <si>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</si>
  <si>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</si>
  <si>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</si>
  <si>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</si>
  <si>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</si>
  <si>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</si>
  <si>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</si>
  <si>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</si>
  <si>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</si>
  <si>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</si>
  <si>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</si>
  <si>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</si>
  <si>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</si>
  <si>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</si>
  <si>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</si>
  <si>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</si>
  <si>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</si>
  <si>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</si>
  <si>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</si>
  <si>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</si>
  <si>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</si>
  <si>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</si>
  <si>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</si>
  <si>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</si>
  <si>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</si>
  <si>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</si>
  <si>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</si>
  <si>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</si>
  <si>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</si>
  <si>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</si>
  <si>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</si>
  <si>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</si>
  <si>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</si>
  <si>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</si>
  <si>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</si>
  <si>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</si>
  <si>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</si>
  <si>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</si>
  <si>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</si>
  <si>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</si>
  <si>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</si>
  <si>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</si>
  <si>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</si>
  <si>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</si>
  <si>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</si>
  <si>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</si>
  <si>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</si>
  <si>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</si>
  <si>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</si>
  <si>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</si>
  <si>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</si>
  <si>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</si>
  <si>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</si>
  <si>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</si>
  <si>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</si>
  <si>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</si>
  <si>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</si>
  <si>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</si>
  <si>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</si>
  <si>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</si>
  <si>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</si>
  <si>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</si>
  <si>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</si>
  <si>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</si>
  <si>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</si>
  <si>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</si>
  <si>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</si>
  <si>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</si>
  <si>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</si>
  <si>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</si>
  <si>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</si>
  <si>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</si>
  <si>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</si>
  <si>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</si>
  <si>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</si>
  <si>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</si>
  <si>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</si>
  <si>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</si>
  <si>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</si>
  <si>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</si>
  <si>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</si>
  <si>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</si>
  <si>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</si>
  <si>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</si>
  <si>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</si>
  <si>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</si>
  <si>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</si>
  <si>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</si>
  <si>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</si>
  <si>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</si>
  <si>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</si>
  <si>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</si>
  <si>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</si>
  <si>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</si>
  <si>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</si>
  <si>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</si>
  <si>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</si>
  <si>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</si>
  <si>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</si>
  <si>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</si>
  <si>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</si>
  <si>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</si>
  <si>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</si>
  <si>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</si>
  <si>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</si>
  <si>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</si>
  <si>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</si>
  <si>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</si>
  <si>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</si>
  <si>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</si>
  <si>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</si>
  <si>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</si>
  <si>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</si>
  <si>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</si>
  <si>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</si>
  <si>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</si>
  <si>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</si>
  <si>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</si>
  <si>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</si>
  <si>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</si>
  <si>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</si>
  <si>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</si>
  <si>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</si>
  <si>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</si>
  <si>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</si>
  <si>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</si>
  <si>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</si>
  <si>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</si>
  <si>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</si>
  <si>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</si>
  <si>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</si>
  <si>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</si>
  <si>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</si>
  <si>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</si>
  <si>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</si>
  <si>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</si>
  <si>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</si>
  <si>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</si>
  <si>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</si>
  <si>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</si>
  <si>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</si>
  <si>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</si>
  <si>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</si>
  <si>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</si>
  <si>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</si>
  <si>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</si>
  <si>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</si>
  <si>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</si>
  <si>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</si>
  <si>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</si>
  <si>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</si>
  <si>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</si>
  <si>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</si>
  <si>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</si>
  <si>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</si>
  <si>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</si>
  <si>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</si>
  <si>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</si>
  <si>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</si>
  <si>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</si>
  <si>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</si>
  <si>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</si>
  <si>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</si>
  <si>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</si>
  <si>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</si>
  <si>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</si>
  <si>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</si>
  <si>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</si>
  <si>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</si>
  <si>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</si>
  <si>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</si>
  <si>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</si>
  <si>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</si>
  <si>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</si>
  <si>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</si>
  <si>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</si>
  <si>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</si>
  <si>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</si>
  <si>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</si>
  <si>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</si>
  <si>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</si>
  <si>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</si>
  <si>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</si>
  <si>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</si>
  <si>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</si>
  <si>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</si>
  <si>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</si>
  <si>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</si>
  <si>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</si>
  <si>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</si>
  <si>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</si>
  <si>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</si>
  <si>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</si>
  <si>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</si>
  <si>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</si>
  <si>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</si>
  <si>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</si>
  <si>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</si>
  <si>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</si>
  <si>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</si>
  <si>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</si>
  <si>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</si>
  <si>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</si>
  <si>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</si>
  <si>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</si>
  <si>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</si>
  <si>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</si>
  <si>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</si>
  <si>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</si>
  <si>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</si>
  <si>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</si>
  <si>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</si>
  <si>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</si>
  <si>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</si>
  <si>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</si>
  <si>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</si>
  <si>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</si>
  <si>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</si>
  <si>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</si>
  <si>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</si>
  <si>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</si>
  <si>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</si>
  <si>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</si>
  <si>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</si>
  <si>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</si>
  <si>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</si>
  <si>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</si>
  <si>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</si>
  <si>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</si>
  <si>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</si>
  <si>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</si>
  <si>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</si>
  <si>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</si>
  <si>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</si>
  <si>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</si>
  <si>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</si>
  <si>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</si>
  <si>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</si>
  <si>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</si>
  <si>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</si>
  <si>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</si>
  <si>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</si>
  <si>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</si>
  <si>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</si>
  <si>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</si>
  <si>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</si>
  <si>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</si>
  <si>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</si>
  <si>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</si>
  <si>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</si>
  <si>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</si>
  <si>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</si>
  <si>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</si>
  <si>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</si>
  <si>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</si>
  <si>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</si>
  <si>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</si>
  <si>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</si>
  <si>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</si>
  <si>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</si>
  <si>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</si>
  <si>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</si>
  <si>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</si>
  <si>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</si>
  <si>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</si>
  <si>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</si>
  <si>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</si>
  <si>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</si>
  <si>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</si>
  <si>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</si>
  <si>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</si>
  <si>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</si>
  <si>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</si>
  <si>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</si>
  <si>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</si>
  <si>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</si>
  <si>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</si>
  <si>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</si>
  <si>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</si>
  <si>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</si>
  <si>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</si>
  <si>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</si>
  <si>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</si>
  <si>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</si>
  <si>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</si>
  <si>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</si>
  <si>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</si>
  <si>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</si>
  <si>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</si>
  <si>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</si>
  <si>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</si>
  <si>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</si>
  <si>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</si>
  <si>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</si>
  <si>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</si>
  <si>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</si>
  <si>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</si>
  <si>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</si>
  <si>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</si>
  <si>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</si>
  <si>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</si>
  <si>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</si>
  <si>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</si>
  <si>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</si>
  <si>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</si>
  <si>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</si>
  <si>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</si>
  <si>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</si>
  <si>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</si>
  <si>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</si>
  <si>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</si>
  <si>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</si>
  <si>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</si>
  <si>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</si>
  <si>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</si>
  <si>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</si>
  <si>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</si>
  <si>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</si>
  <si>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</si>
  <si>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</si>
  <si>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</si>
  <si>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</si>
  <si>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</si>
  <si>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</si>
  <si>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</si>
  <si>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</si>
  <si>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</si>
  <si>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</si>
  <si>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</si>
  <si>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</si>
  <si>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</si>
  <si>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</si>
  <si>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</si>
  <si>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</si>
  <si>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</si>
  <si>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</si>
  <si>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</si>
  <si>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</si>
  <si>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</si>
  <si>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</si>
  <si>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</si>
  <si>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</si>
  <si>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</si>
  <si>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</si>
  <si>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</si>
  <si>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</si>
  <si>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</si>
  <si>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</si>
  <si>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</si>
  <si>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</si>
  <si>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</si>
  <si>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</si>
  <si>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</si>
  <si>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</si>
  <si>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</si>
  <si>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</si>
  <si>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</si>
  <si>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</si>
  <si>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</si>
  <si>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</si>
  <si>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</si>
  <si>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</si>
  <si>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</si>
  <si>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</si>
  <si>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</si>
  <si>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</si>
  <si>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</si>
  <si>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</si>
  <si>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</si>
  <si>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</si>
  <si>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</si>
  <si>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</si>
  <si>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</si>
  <si>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</si>
  <si>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</si>
  <si>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</si>
  <si>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</si>
  <si>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</si>
  <si>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</si>
  <si>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</si>
  <si>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</si>
  <si>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</si>
  <si>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</si>
  <si>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</si>
  <si>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</si>
  <si>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</si>
  <si>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</si>
  <si>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</si>
  <si>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</si>
  <si>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</si>
  <si>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</si>
  <si>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</si>
  <si>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</si>
  <si>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</si>
  <si>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</si>
  <si>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</si>
  <si>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</si>
  <si>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</si>
  <si>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</si>
  <si>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</si>
  <si>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</si>
  <si>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</si>
  <si>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</si>
  <si>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</si>
  <si>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</si>
  <si>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</si>
  <si>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</si>
  <si>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</si>
  <si>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</si>
  <si>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</si>
  <si>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</si>
  <si>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</si>
  <si>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</si>
  <si>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</si>
  <si>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</si>
  <si>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</si>
  <si>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</si>
  <si>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</si>
  <si>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</si>
  <si>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</si>
  <si>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</si>
  <si>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</si>
  <si>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</si>
  <si>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</si>
  <si>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</si>
  <si>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</si>
  <si>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</si>
  <si>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</si>
  <si>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</si>
  <si>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</si>
  <si>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</si>
  <si>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</si>
  <si>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</si>
  <si>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</si>
  <si>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</si>
  <si>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</si>
  <si>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</si>
  <si>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</si>
  <si>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</si>
  <si>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</si>
  <si>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</si>
  <si>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</si>
  <si>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</si>
  <si>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</si>
  <si>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</si>
  <si>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</si>
  <si>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</si>
  <si>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</si>
  <si>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</si>
  <si>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</si>
  <si>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</si>
  <si>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</si>
  <si>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</si>
  <si>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</si>
  <si>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</si>
  <si>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</si>
  <si>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</si>
  <si>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</si>
  <si>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</si>
  <si>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</si>
  <si>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</si>
  <si>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</si>
  <si>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</si>
  <si>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</si>
  <si>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</si>
  <si>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</si>
  <si>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</si>
  <si>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</si>
  <si>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</si>
  <si>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</si>
  <si>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</si>
  <si>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</si>
  <si>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</si>
  <si>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</si>
  <si>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</si>
  <si>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</si>
  <si>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</si>
  <si>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</si>
  <si>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</si>
  <si>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</si>
  <si>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</si>
  <si>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</si>
  <si>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</si>
  <si>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</si>
  <si>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</si>
  <si>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</si>
  <si>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</si>
  <si>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</si>
  <si>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</si>
  <si>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</si>
  <si>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</si>
  <si>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</si>
  <si>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</si>
  <si>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</si>
  <si>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</si>
  <si>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</si>
  <si>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</si>
  <si>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</si>
  <si>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</si>
  <si>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</si>
  <si>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</si>
  <si>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</si>
  <si>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</si>
  <si>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</si>
  <si>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</si>
  <si>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</si>
  <si>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</si>
  <si>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</si>
  <si>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</si>
  <si>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</si>
  <si>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</si>
  <si>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</si>
  <si>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</si>
  <si>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</si>
  <si>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</si>
  <si>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</si>
  <si>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</si>
  <si>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</si>
  <si>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</si>
  <si>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</si>
  <si>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</si>
  <si>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</si>
  <si>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</si>
  <si>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</si>
  <si>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</si>
  <si>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</si>
  <si>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</si>
  <si>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</si>
  <si>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</si>
  <si>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</si>
  <si>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</si>
  <si>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</si>
  <si>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</si>
  <si>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</si>
  <si>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</si>
  <si>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</si>
  <si>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</si>
  <si>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</si>
  <si>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</si>
  <si>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</si>
  <si>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</si>
  <si>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</si>
  <si>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</si>
  <si>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</si>
  <si>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</si>
  <si>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</si>
  <si>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</si>
  <si>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</si>
  <si>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</si>
  <si>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</si>
  <si>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</si>
  <si>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</si>
  <si>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</si>
  <si>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</si>
  <si>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</si>
  <si>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</si>
  <si>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</si>
  <si>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</si>
  <si>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</si>
  <si>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</si>
  <si>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</si>
  <si>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</si>
  <si>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</si>
  <si>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</si>
  <si>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</si>
  <si>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</si>
  <si>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</si>
  <si>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</si>
  <si>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</si>
  <si>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</si>
  <si>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</si>
  <si>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</si>
  <si>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</si>
  <si>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</si>
  <si>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</si>
  <si>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</si>
  <si>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</si>
  <si>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</si>
  <si>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</si>
  <si>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</si>
  <si>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</si>
  <si>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</si>
  <si>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</si>
  <si>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</si>
  <si>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</si>
  <si>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</si>
  <si>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</si>
  <si>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</si>
  <si>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</si>
  <si>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</si>
  <si>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</si>
  <si>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</si>
  <si>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</si>
  <si>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</si>
  <si>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</si>
  <si>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</si>
  <si>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</si>
  <si>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</si>
  <si>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</si>
  <si>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</si>
  <si>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</si>
  <si>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</si>
  <si>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</si>
  <si>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</si>
  <si>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</si>
  <si>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</si>
  <si>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</si>
  <si>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</si>
  <si>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</si>
  <si>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</si>
  <si>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</si>
  <si>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</si>
  <si>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</si>
  <si>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</si>
  <si>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</si>
  <si>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</si>
  <si>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</si>
  <si>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</si>
  <si>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</si>
  <si>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</si>
  <si>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</si>
  <si>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</si>
  <si>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</si>
  <si>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</si>
  <si>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</si>
  <si>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</si>
  <si>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</si>
  <si>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</si>
  <si>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</si>
  <si>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</si>
  <si>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</si>
  <si>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</si>
  <si>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</si>
  <si>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</si>
  <si>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</si>
  <si>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</si>
  <si>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</si>
  <si>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</si>
  <si>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</si>
  <si>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</si>
  <si>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</si>
  <si>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</si>
  <si>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</si>
  <si>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</si>
  <si>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</si>
  <si>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</si>
  <si>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</si>
  <si>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</si>
  <si>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</si>
  <si>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</si>
  <si>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</si>
  <si>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</si>
  <si>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</si>
  <si>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</si>
  <si>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</si>
  <si>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</si>
  <si>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</si>
  <si>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</si>
  <si>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</si>
  <si>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</si>
  <si>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</si>
  <si>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</si>
  <si>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</si>
  <si>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</si>
  <si>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</si>
  <si>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</si>
  <si>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</si>
  <si>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</si>
  <si>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</si>
  <si>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</si>
  <si>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</si>
  <si>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</si>
  <si>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</si>
  <si>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</si>
  <si>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</si>
  <si>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</si>
  <si>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</si>
  <si>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</si>
  <si>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</si>
  <si>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</si>
  <si>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</si>
  <si>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</si>
  <si>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</si>
  <si>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</si>
  <si>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</si>
  <si>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</si>
  <si>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</si>
  <si>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</si>
  <si>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</si>
  <si>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</si>
  <si>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</si>
  <si>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</si>
  <si>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</si>
  <si>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</si>
  <si>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</si>
  <si>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</si>
  <si>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</si>
  <si>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</si>
  <si>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</si>
  <si>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</si>
  <si>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</si>
  <si>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</si>
  <si>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</si>
  <si>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</si>
  <si>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</si>
  <si>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</si>
  <si>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</si>
  <si>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</si>
  <si>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</si>
  <si>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</si>
  <si>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</si>
  <si>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</si>
  <si>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</si>
  <si>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</si>
  <si>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</si>
  <si>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</si>
  <si>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</si>
  <si>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</si>
  <si>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</si>
  <si>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</si>
  <si>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</si>
  <si>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</si>
  <si>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</si>
  <si>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</si>
  <si>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</si>
  <si>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</si>
  <si>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</si>
  <si>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</si>
  <si>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</si>
  <si>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</si>
  <si>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</si>
  <si>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</si>
  <si>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</si>
  <si>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</si>
  <si>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</si>
  <si>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</si>
  <si>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</si>
  <si>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</si>
  <si>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</si>
  <si>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</si>
  <si>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</si>
  <si>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</si>
  <si>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</si>
  <si>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</si>
  <si>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</si>
  <si>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</si>
  <si>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</si>
  <si>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</si>
  <si>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</si>
  <si>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</si>
  <si>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</si>
  <si>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</si>
  <si>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</si>
  <si>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</si>
  <si>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</si>
  <si>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</si>
  <si>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</si>
  <si>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</si>
  <si>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</si>
  <si>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</si>
  <si>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</si>
  <si>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</si>
  <si>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</si>
  <si>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</si>
  <si>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</si>
  <si>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</si>
  <si>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</si>
  <si>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</si>
  <si>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</si>
  <si>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</si>
  <si>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</si>
  <si>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</si>
  <si>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</si>
  <si>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</si>
  <si>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</si>
  <si>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</si>
  <si>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</si>
  <si>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</si>
  <si>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</si>
  <si>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</si>
  <si>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</si>
  <si>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</si>
  <si>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</si>
  <si>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</si>
  <si>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</si>
  <si>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</si>
  <si>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</si>
  <si>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</si>
  <si>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</si>
  <si>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</si>
  <si>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</si>
  <si>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</si>
  <si>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</si>
  <si>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</si>
  <si>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</si>
  <si>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</si>
  <si>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</si>
  <si>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</si>
  <si>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</si>
  <si>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</si>
  <si>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</si>
  <si>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</si>
  <si>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</si>
  <si>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</si>
  <si>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</si>
  <si>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</si>
  <si>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</si>
  <si>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</si>
  <si>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</si>
  <si>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</si>
  <si>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</si>
  <si>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</si>
  <si>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</si>
  <si>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</si>
  <si>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</si>
  <si>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</si>
  <si>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</si>
  <si>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</si>
  <si>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</si>
  <si>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</si>
  <si>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</si>
  <si>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</si>
  <si>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</si>
  <si>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</si>
  <si>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</si>
  <si>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</si>
  <si>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</si>
  <si>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</si>
  <si>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</si>
  <si>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</si>
  <si>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</si>
  <si>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</si>
  <si>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</si>
  <si>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</si>
  <si>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</si>
  <si>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</si>
  <si>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</si>
  <si>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</si>
  <si>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</si>
  <si>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</si>
  <si>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</si>
  <si>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</si>
  <si>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</si>
  <si>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</si>
  <si>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</si>
  <si>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</si>
  <si>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</si>
  <si>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</si>
  <si>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</si>
  <si>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</si>
  <si>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</si>
  <si>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</si>
  <si>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</si>
  <si>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</si>
  <si>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</si>
  <si>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</si>
  <si>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</si>
  <si>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</si>
  <si>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</si>
  <si>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</si>
  <si>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</si>
  <si>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</si>
  <si>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</si>
  <si>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</si>
  <si>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</si>
  <si>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</si>
  <si>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</si>
  <si>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</si>
  <si>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</si>
  <si>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</si>
  <si>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</si>
  <si>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</si>
  <si>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</si>
  <si>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</si>
  <si>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</si>
  <si>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</si>
  <si>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</si>
  <si>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</si>
  <si>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</si>
  <si>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</si>
  <si>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</si>
  <si>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</si>
  <si>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</si>
  <si>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</si>
  <si>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</si>
  <si>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</si>
  <si>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</si>
  <si>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</si>
  <si>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</si>
  <si>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</si>
  <si>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</si>
  <si>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</si>
  <si>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</si>
  <si>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</si>
  <si>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</si>
  <si>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</si>
  <si>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</si>
  <si>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</si>
  <si>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</si>
  <si>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</si>
  <si>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</si>
  <si>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</si>
  <si>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</si>
  <si>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</si>
  <si>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</si>
  <si>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</si>
  <si>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</si>
  <si>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</si>
  <si>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</si>
  <si>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</si>
  <si>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</si>
  <si>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</si>
  <si>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</si>
  <si>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</si>
  <si>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</si>
  <si>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</si>
  <si>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</si>
  <si>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</si>
  <si>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</si>
  <si>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</si>
  <si>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</si>
  <si>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</si>
  <si>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</si>
  <si>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</si>
  <si>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</si>
  <si>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</si>
  <si>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</si>
  <si>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</si>
  <si>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</si>
  <si>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</si>
  <si>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</si>
  <si>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</si>
  <si>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</si>
  <si>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</si>
  <si>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</si>
  <si>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</si>
  <si>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</si>
  <si>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</si>
  <si>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</si>
  <si>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</si>
  <si>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</si>
  <si>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</si>
  <si>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</si>
  <si>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</si>
  <si>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</si>
  <si>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</si>
  <si>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</si>
  <si>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</si>
  <si>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</si>
  <si>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</si>
  <si>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</si>
  <si>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</si>
  <si>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</si>
  <si>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</si>
  <si>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</si>
  <si>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</si>
  <si>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</si>
  <si>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</si>
  <si>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</si>
  <si>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</si>
  <si>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</si>
  <si>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</si>
  <si>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</si>
  <si>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</si>
  <si>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</si>
  <si>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</si>
  <si>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</si>
  <si>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</si>
  <si>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</si>
  <si>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</si>
  <si>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</si>
  <si>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</si>
  <si>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</si>
  <si>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</si>
  <si>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</si>
  <si>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</si>
  <si>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</si>
  <si>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</si>
  <si>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</si>
  <si>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</si>
  <si>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</si>
  <si>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</si>
  <si>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</si>
  <si>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</si>
  <si>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</si>
  <si>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</si>
  <si>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</si>
  <si>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</si>
  <si>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</si>
  <si>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</si>
  <si>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</si>
  <si>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</si>
  <si>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</si>
  <si>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</si>
  <si>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</si>
  <si>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</si>
  <si>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</si>
  <si>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</si>
  <si>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</si>
  <si>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</si>
  <si>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</si>
  <si>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</si>
  <si>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</si>
  <si>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</si>
  <si>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</si>
  <si>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</si>
  <si>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</si>
  <si>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</si>
  <si>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</si>
  <si>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</si>
  <si>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</si>
  <si>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</si>
  <si>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</si>
  <si>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</si>
  <si>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</si>
  <si>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</si>
  <si>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</si>
  <si>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</si>
  <si>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</si>
  <si>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</si>
  <si>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</si>
  <si>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</si>
  <si>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</si>
  <si>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</si>
  <si>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</si>
  <si>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</si>
  <si>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</si>
  <si>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</si>
  <si>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</si>
  <si>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</si>
  <si>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</si>
  <si>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</si>
  <si>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</si>
  <si>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</si>
  <si>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</si>
  <si>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</si>
  <si>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</si>
  <si>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</si>
  <si>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</si>
  <si>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</si>
  <si>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</si>
  <si>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</si>
  <si>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</si>
  <si>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</si>
  <si>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</si>
  <si>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</si>
  <si>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</si>
  <si>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</si>
  <si>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</si>
  <si>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</si>
  <si>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</si>
  <si>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</si>
  <si>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</si>
  <si>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</si>
  <si>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</si>
  <si>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</si>
  <si>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</si>
  <si>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</si>
  <si>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</si>
  <si>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</si>
  <si>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</si>
  <si>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</si>
  <si>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</si>
  <si>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</si>
  <si>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</si>
  <si>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</si>
  <si>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</si>
  <si>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</si>
  <si>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</si>
  <si>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</si>
  <si>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</si>
  <si>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</si>
  <si>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</si>
  <si>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</si>
  <si>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</si>
  <si>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</si>
  <si>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</si>
  <si>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</si>
  <si>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</si>
  <si>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</si>
  <si>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</si>
  <si>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</si>
  <si>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</si>
  <si>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</si>
  <si>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</si>
  <si>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</si>
  <si>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</si>
  <si>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</si>
  <si>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</si>
  <si>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</si>
  <si>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</si>
  <si>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</si>
  <si>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</si>
  <si>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</si>
  <si>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</si>
  <si>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</si>
  <si>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</si>
  <si>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</si>
  <si>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</si>
  <si>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</si>
  <si>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</si>
  <si>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</si>
  <si>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</si>
  <si>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</si>
  <si>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</si>
  <si>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</si>
  <si>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</si>
  <si>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</si>
  <si>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</si>
  <si>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</si>
  <si>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</si>
  <si>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</si>
  <si>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</si>
  <si>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</si>
  <si>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</si>
  <si>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</si>
  <si>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</si>
  <si>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</si>
  <si>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</si>
  <si>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</si>
  <si>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</si>
  <si>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</si>
  <si>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</si>
  <si>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</si>
  <si>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</si>
  <si>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</si>
  <si>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</si>
  <si>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</si>
  <si>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</si>
  <si>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</si>
  <si>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</si>
  <si>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</si>
  <si>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</si>
  <si>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</si>
  <si>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</si>
  <si>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</si>
  <si>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</si>
  <si>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</si>
  <si>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</si>
  <si>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</si>
  <si>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</si>
  <si>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</si>
  <si>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</si>
  <si>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</si>
  <si>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</si>
  <si>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</si>
  <si>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</si>
  <si>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</si>
  <si>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</si>
  <si>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</si>
  <si>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</si>
  <si>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</si>
  <si>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</si>
  <si>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</si>
  <si>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</si>
  <si>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</si>
  <si>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</si>
  <si>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</si>
  <si>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</si>
  <si>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</si>
  <si>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</si>
  <si>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</si>
  <si>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</si>
  <si>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</si>
  <si>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</si>
  <si>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</si>
  <si>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</si>
  <si>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</si>
  <si>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</si>
  <si>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</si>
  <si>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</si>
  <si>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</si>
  <si>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</si>
  <si>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</si>
  <si>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</si>
  <si>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</si>
  <si>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</si>
  <si>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</si>
  <si>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</si>
  <si>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</si>
  <si>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</si>
  <si>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</si>
  <si>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</si>
  <si>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</si>
  <si>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</si>
  <si>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</si>
  <si>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</si>
  <si>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</si>
  <si>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</si>
  <si>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</si>
  <si>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</si>
  <si>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</si>
  <si>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</si>
  <si>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</si>
  <si>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</si>
  <si>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</si>
  <si>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</si>
  <si>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</si>
  <si>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</si>
  <si>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</si>
  <si>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</si>
  <si>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</si>
  <si>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</si>
  <si>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</si>
  <si>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</si>
  <si>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</si>
  <si>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</si>
  <si>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</si>
  <si>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</si>
  <si>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</si>
  <si>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</si>
  <si>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</si>
  <si>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</si>
  <si>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</si>
  <si>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</si>
  <si>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</si>
  <si>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</si>
  <si>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</si>
  <si>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</si>
  <si>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</si>
  <si>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</si>
  <si>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</si>
  <si>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</si>
  <si>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</si>
  <si>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</si>
  <si>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</si>
  <si>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</si>
  <si>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</si>
  <si>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</si>
  <si>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</si>
  <si>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</si>
  <si>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</si>
  <si>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</si>
  <si>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</si>
  <si>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</si>
  <si>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</si>
  <si>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</si>
  <si>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</si>
  <si>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</si>
  <si>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</si>
  <si>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</si>
  <si>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</si>
  <si>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</si>
  <si>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</si>
  <si>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</si>
  <si>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</si>
  <si>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</si>
  <si>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</si>
  <si>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</si>
  <si>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</si>
  <si>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</si>
  <si>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</si>
  <si>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</si>
  <si>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</si>
  <si>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</si>
  <si>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</si>
  <si>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</si>
  <si>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</si>
  <si>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</si>
  <si>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</si>
  <si>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</si>
  <si>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</si>
  <si>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</si>
  <si>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</si>
  <si>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</si>
  <si>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</si>
  <si>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</si>
  <si>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</si>
  <si>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</si>
  <si>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</si>
  <si>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</si>
  <si>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</si>
  <si>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</si>
  <si>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</si>
  <si>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</si>
  <si>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</si>
  <si>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</si>
  <si>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</si>
  <si>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</si>
  <si>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</si>
  <si>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</si>
  <si>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</si>
  <si>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</si>
  <si>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</si>
  <si>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</si>
  <si>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</si>
  <si>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</si>
  <si>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</si>
  <si>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</si>
  <si>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</si>
  <si>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</si>
  <si>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</si>
  <si>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</si>
  <si>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</si>
  <si>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</si>
  <si>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</si>
  <si>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</si>
  <si>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</si>
  <si>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</si>
  <si>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</si>
  <si>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</si>
  <si>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</si>
  <si>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</si>
  <si>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</si>
  <si>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</si>
  <si>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</si>
  <si>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</si>
  <si>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</si>
  <si>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</si>
  <si>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</si>
  <si>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</si>
  <si>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</si>
  <si>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</si>
  <si>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</si>
  <si>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</si>
  <si>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</si>
  <si>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</si>
  <si>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</si>
  <si>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</si>
  <si>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</si>
  <si>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</si>
  <si>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</si>
  <si>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</si>
  <si>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</si>
  <si>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</si>
  <si>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</si>
  <si>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</si>
  <si>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</si>
  <si>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</si>
  <si>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</si>
  <si>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</si>
  <si>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</si>
  <si>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</si>
  <si>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</si>
  <si>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</si>
  <si>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</si>
  <si>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</si>
  <si>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</si>
  <si>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</si>
  <si>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</si>
  <si>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</si>
  <si>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</si>
  <si>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</si>
  <si>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</si>
  <si>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</si>
  <si>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</si>
  <si>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</si>
  <si>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</si>
  <si>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</si>
  <si>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</si>
  <si>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</si>
  <si>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</si>
  <si>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</si>
  <si>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</si>
  <si>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</si>
  <si>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</si>
  <si>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</si>
  <si>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</si>
  <si>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</si>
  <si>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</si>
  <si>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</si>
  <si>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</si>
  <si>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</si>
  <si>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</si>
  <si>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</si>
  <si>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</si>
  <si>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</si>
  <si>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</si>
  <si>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</si>
  <si>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</si>
  <si>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</si>
  <si>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</si>
  <si>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</si>
  <si>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</si>
  <si>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</si>
  <si>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</si>
  <si>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</si>
  <si>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</si>
  <si>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</si>
  <si>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</si>
  <si>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</si>
  <si>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</si>
  <si>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</si>
  <si>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</si>
  <si>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</si>
  <si>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</si>
  <si>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</si>
  <si>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</si>
  <si>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</si>
  <si>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</si>
  <si>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</si>
  <si>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</si>
  <si>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</si>
  <si>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</si>
  <si>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</si>
  <si>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</si>
  <si>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</si>
  <si>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</si>
  <si>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</si>
  <si>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</si>
  <si>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</si>
  <si>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</si>
  <si>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</si>
  <si>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</si>
  <si>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</si>
  <si>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</si>
  <si>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</si>
  <si>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</si>
  <si>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</si>
  <si>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</si>
  <si>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</si>
  <si>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</si>
  <si>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</si>
  <si>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</si>
  <si>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</si>
  <si>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</si>
  <si>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</si>
  <si>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</si>
  <si>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</si>
  <si>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</si>
  <si>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</si>
  <si>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</si>
  <si>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</si>
  <si>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</si>
  <si>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</si>
  <si>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</si>
  <si>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</si>
  <si>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</si>
  <si>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</si>
  <si>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</si>
  <si>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</si>
  <si>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</si>
  <si>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</si>
  <si>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</si>
  <si>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</si>
  <si>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</si>
  <si>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</si>
  <si>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</si>
  <si>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</si>
  <si>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</si>
  <si>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</si>
  <si>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</si>
  <si>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</si>
  <si>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</si>
  <si>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</si>
  <si>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</si>
  <si>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</si>
  <si>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</si>
  <si>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</si>
  <si>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</si>
  <si>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</si>
  <si>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</si>
  <si>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</si>
  <si>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</si>
  <si>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</si>
  <si>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</si>
  <si>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</si>
  <si>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</si>
  <si>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</si>
  <si>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</si>
  <si>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</si>
  <si>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</si>
  <si>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</si>
  <si>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</si>
  <si>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</si>
  <si>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</si>
  <si>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</si>
  <si>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</si>
  <si>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</si>
  <si>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</si>
  <si>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</si>
  <si>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</si>
  <si>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</si>
  <si>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</si>
  <si>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</si>
  <si>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</si>
  <si>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</si>
  <si>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</si>
  <si>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</si>
  <si>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</si>
  <si>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</si>
  <si>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</si>
  <si>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</si>
  <si>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</si>
  <si>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</si>
  <si>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</si>
  <si>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</si>
  <si>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</si>
  <si>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</si>
  <si>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</si>
  <si>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</si>
  <si>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</si>
  <si>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</si>
  <si>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</si>
  <si>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</si>
  <si>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</si>
  <si>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</si>
  <si>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</si>
  <si>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</si>
  <si>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</si>
  <si>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</si>
  <si>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</si>
  <si>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</si>
  <si>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</si>
  <si>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</si>
  <si>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</si>
  <si>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</si>
  <si>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</si>
  <si>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</si>
  <si>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</si>
  <si>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</si>
  <si>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</si>
  <si>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</si>
  <si>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</si>
  <si>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</si>
  <si>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</si>
  <si>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</si>
  <si>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</si>
  <si>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</si>
  <si>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</si>
  <si>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</si>
  <si>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</si>
  <si>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</si>
  <si>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</si>
  <si>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</si>
  <si>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</si>
  <si>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</si>
  <si>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</si>
  <si>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</si>
  <si>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</si>
  <si>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</si>
  <si>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</si>
  <si>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</si>
  <si>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</si>
  <si>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</si>
  <si>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</si>
  <si>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</si>
  <si>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</si>
  <si>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</si>
  <si>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</si>
  <si>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</si>
  <si>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</si>
  <si>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</si>
  <si>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</si>
  <si>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</si>
  <si>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</si>
  <si>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</si>
  <si>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</si>
  <si>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</si>
  <si>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</si>
  <si>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</si>
  <si>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</si>
  <si>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</si>
  <si>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</si>
  <si>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</si>
  <si>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</si>
  <si>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</si>
  <si>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</si>
  <si>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</si>
  <si>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</si>
  <si>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</si>
  <si>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</si>
  <si>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</si>
  <si>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</si>
  <si>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</si>
  <si>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</si>
  <si>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</si>
  <si>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</si>
  <si>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</si>
  <si>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</si>
  <si>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</si>
  <si>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</si>
  <si>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</si>
  <si>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</si>
  <si>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</si>
  <si>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</si>
  <si>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</si>
  <si>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</si>
  <si>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</si>
  <si>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</si>
  <si>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</si>
  <si>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</si>
  <si>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</si>
  <si>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</si>
  <si>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</si>
  <si>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</si>
  <si>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</si>
  <si>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</si>
  <si>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</si>
  <si>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</si>
  <si>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</si>
  <si>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</si>
  <si>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</si>
  <si>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</si>
  <si>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</si>
  <si>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</si>
  <si>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</si>
  <si>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</si>
  <si>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</si>
  <si>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</si>
  <si>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</si>
  <si>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</si>
  <si>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</si>
  <si>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</si>
  <si>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</si>
  <si>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</si>
  <si>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</si>
  <si>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</si>
  <si>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</si>
  <si>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</si>
  <si>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</si>
  <si>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</si>
  <si>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</si>
  <si>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</si>
  <si>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</si>
  <si>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</si>
  <si>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</si>
  <si>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</si>
  <si>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</si>
  <si>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</si>
  <si>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</si>
  <si>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</si>
  <si>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</si>
  <si>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</si>
  <si>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</si>
  <si>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</si>
  <si>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</si>
  <si>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</si>
  <si>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</si>
  <si>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</si>
  <si>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</si>
  <si>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</si>
  <si>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</si>
  <si>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</si>
  <si>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</si>
  <si>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</si>
  <si>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</si>
  <si>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</si>
  <si>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</si>
  <si>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</si>
  <si>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</si>
  <si>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</si>
  <si>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</si>
  <si>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</si>
  <si>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</si>
  <si>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</si>
  <si>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</si>
  <si>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</si>
  <si>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</si>
  <si>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</si>
  <si>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</si>
  <si>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</si>
  <si>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</si>
  <si>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</si>
  <si>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</si>
  <si>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</si>
  <si>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</si>
  <si>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</si>
  <si>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</si>
  <si>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</si>
  <si>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</si>
  <si>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</si>
  <si>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</si>
  <si>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</si>
  <si>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</si>
  <si>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</si>
  <si>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</si>
  <si>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</si>
  <si>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</si>
  <si>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</si>
  <si>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</si>
  <si>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</si>
  <si>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</si>
  <si>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</si>
  <si>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</si>
  <si>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</si>
  <si>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</si>
  <si>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</si>
  <si>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</si>
  <si>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</si>
  <si>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</si>
  <si>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</si>
  <si>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</si>
  <si>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</si>
  <si>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</si>
  <si>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</si>
  <si>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</si>
  <si>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</si>
  <si>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</si>
  <si>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</si>
  <si>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</si>
  <si>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</si>
  <si>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</si>
  <si>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</si>
  <si>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</si>
  <si>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</si>
  <si>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</si>
  <si>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</si>
  <si>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</si>
  <si>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</si>
  <si>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</si>
  <si>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</si>
  <si>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</si>
  <si>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</si>
  <si>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</si>
  <si>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</si>
  <si>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</si>
  <si>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</si>
  <si>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</si>
  <si>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</si>
  <si>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</si>
  <si>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</si>
  <si>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</si>
  <si>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</si>
  <si>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</si>
  <si>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</si>
  <si>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</si>
  <si>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</si>
  <si>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</si>
  <si>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</si>
  <si>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</si>
  <si>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</si>
  <si>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</si>
  <si>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</si>
  <si>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</si>
  <si>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</si>
  <si>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</si>
  <si>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</si>
  <si>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</si>
  <si>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</si>
  <si>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</si>
  <si>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</si>
  <si>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</si>
  <si>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</si>
  <si>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</si>
  <si>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</si>
  <si>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</si>
  <si>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</si>
  <si>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</si>
  <si>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</si>
  <si>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</si>
  <si>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</si>
  <si>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</si>
  <si>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</si>
  <si>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</si>
  <si>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</si>
  <si>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</si>
  <si>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</si>
  <si>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</si>
  <si>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</si>
  <si>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</si>
  <si>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</si>
  <si>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</si>
  <si>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</si>
  <si>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</si>
  <si>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</si>
  <si>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</si>
  <si>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</si>
  <si>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</si>
  <si>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</si>
  <si>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</si>
  <si>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</si>
  <si>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</si>
  <si>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</si>
  <si>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</si>
  <si>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</si>
  <si>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</si>
  <si>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</si>
  <si>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</si>
  <si>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</si>
  <si>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</si>
  <si>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</si>
  <si>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</si>
  <si>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</si>
  <si>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</si>
  <si>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</si>
  <si>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</si>
  <si>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</si>
  <si>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</si>
  <si>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</si>
  <si>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</si>
  <si>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</si>
  <si>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</si>
  <si>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</si>
  <si>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</si>
  <si>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</si>
  <si>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</si>
  <si>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</si>
  <si>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</si>
  <si>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</si>
  <si>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</si>
  <si>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</si>
  <si>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</si>
  <si>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</si>
  <si>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</si>
  <si>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</si>
  <si>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</si>
  <si>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</si>
  <si>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</si>
  <si>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</si>
  <si>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</si>
  <si>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</si>
  <si>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</si>
  <si>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</si>
  <si>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</si>
  <si>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</si>
  <si>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</si>
  <si>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</si>
  <si>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</si>
  <si>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</si>
  <si>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</si>
  <si>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</si>
  <si>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</si>
  <si>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</si>
  <si>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</si>
  <si>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</si>
  <si>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</si>
  <si>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</si>
  <si>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</si>
  <si>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</si>
  <si>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</si>
  <si>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</si>
  <si>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</si>
  <si>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</si>
  <si>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</si>
  <si>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</si>
  <si>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</si>
  <si>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</si>
  <si>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</si>
  <si>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</si>
  <si>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</si>
  <si>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</si>
  <si>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</si>
  <si>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</si>
  <si>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</si>
  <si>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</si>
  <si>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</si>
  <si>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</si>
  <si>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</si>
  <si>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</si>
  <si>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</si>
  <si>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</si>
  <si>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</si>
  <si>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</si>
  <si>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</si>
  <si>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</si>
  <si>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</si>
  <si>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</si>
  <si>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</si>
  <si>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</si>
  <si>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</si>
  <si>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</si>
  <si>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</si>
  <si>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</si>
  <si>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</si>
  <si>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</si>
  <si>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</si>
  <si>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</si>
  <si>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</si>
  <si>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</si>
  <si>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</si>
  <si>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</si>
  <si>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</si>
  <si>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</si>
  <si>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</si>
  <si>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</si>
  <si>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</si>
  <si>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</si>
  <si>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</si>
  <si>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</si>
  <si>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</si>
  <si>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</si>
  <si>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</si>
  <si>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</si>
  <si>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</si>
  <si>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</si>
  <si>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</si>
  <si>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</si>
  <si>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</si>
  <si>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</si>
  <si>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</si>
  <si>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</si>
  <si>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</si>
  <si>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</si>
  <si>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</si>
  <si>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</si>
  <si>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</si>
  <si>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</si>
  <si>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</si>
  <si>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</si>
  <si>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</si>
  <si>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</si>
  <si>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</si>
  <si>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</si>
  <si>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</si>
  <si>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</si>
  <si>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</si>
  <si>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</si>
  <si>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</si>
  <si>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</si>
  <si>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</si>
  <si>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</si>
  <si>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</si>
  <si>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</si>
  <si>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</si>
  <si>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</si>
  <si>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</si>
  <si>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</si>
  <si>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</si>
  <si>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</si>
  <si>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</si>
  <si>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</si>
  <si>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</si>
  <si>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</si>
  <si>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</si>
  <si>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</si>
  <si>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</si>
  <si>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</si>
  <si>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</si>
  <si>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</si>
  <si>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</si>
  <si>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</si>
  <si>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</si>
  <si>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</si>
  <si>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</si>
  <si>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</si>
  <si>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</si>
  <si>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</si>
  <si>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</si>
  <si>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</si>
  <si>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</si>
  <si>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</si>
  <si>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</si>
  <si>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</si>
  <si>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</si>
  <si>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</si>
  <si>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</si>
  <si>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</si>
  <si>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</si>
  <si>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</si>
  <si>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</si>
  <si>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</si>
  <si>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</si>
  <si>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</si>
  <si>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</si>
  <si>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</si>
  <si>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</si>
  <si>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</si>
  <si>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</si>
  <si>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</si>
  <si>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</si>
  <si>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</si>
  <si>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</si>
  <si>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</si>
  <si>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</si>
  <si>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</si>
  <si>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</si>
  <si>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</si>
  <si>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</si>
  <si>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</si>
  <si>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</si>
  <si>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</si>
  <si>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</si>
  <si>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</si>
  <si>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</si>
  <si>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</si>
  <si>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</si>
  <si>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</si>
  <si>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</si>
  <si>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</si>
  <si>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</si>
  <si>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</si>
  <si>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</si>
  <si>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</si>
  <si>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</si>
  <si>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</si>
  <si>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</si>
  <si>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</si>
  <si>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</si>
  <si>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</si>
  <si>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</si>
  <si>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</si>
  <si>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</si>
  <si>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</si>
  <si>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</si>
  <si>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</si>
  <si>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</si>
  <si>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</si>
  <si>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</si>
  <si>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</si>
  <si>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</si>
  <si>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</si>
  <si>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</si>
  <si>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</si>
  <si>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</si>
  <si>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</si>
  <si>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</si>
  <si>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</si>
  <si>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</si>
  <si>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</si>
  <si>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</si>
  <si>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</si>
  <si>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</si>
  <si>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</si>
  <si>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</si>
  <si>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</si>
  <si>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</si>
  <si>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</si>
  <si>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</si>
  <si>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</si>
  <si>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</si>
  <si>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</si>
  <si>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</si>
  <si>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</si>
  <si>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</si>
  <si>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</si>
  <si>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</si>
  <si>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</si>
  <si>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</si>
  <si>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</si>
  <si>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</si>
  <si>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</si>
  <si>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</si>
  <si>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</si>
  <si>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</si>
  <si>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</si>
  <si>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</si>
  <si>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</si>
  <si>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</si>
  <si>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</si>
  <si>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</si>
  <si>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</si>
  <si>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</si>
  <si>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</si>
  <si>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</si>
  <si>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</si>
  <si>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</si>
  <si>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</si>
  <si>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</si>
  <si>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</si>
  <si>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</si>
  <si>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</si>
  <si>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</si>
  <si>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</si>
  <si>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</si>
  <si>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</si>
  <si>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</si>
  <si>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</si>
  <si>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</si>
  <si>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</si>
  <si>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</si>
  <si>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</si>
  <si>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</si>
  <si>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</si>
  <si>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</si>
  <si>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</si>
  <si>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</si>
  <si>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</si>
  <si>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</si>
  <si>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</si>
  <si>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</si>
  <si>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</si>
  <si>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</si>
  <si>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</si>
  <si>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</si>
  <si>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</si>
  <si>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</si>
  <si>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</si>
  <si>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</si>
  <si>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</si>
  <si>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</si>
  <si>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</si>
  <si>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</si>
  <si>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</si>
  <si>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</si>
  <si>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</si>
  <si>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</si>
  <si>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</si>
  <si>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</si>
  <si>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</si>
  <si>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</si>
  <si>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</si>
  <si>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</si>
  <si>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</si>
  <si>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</si>
  <si>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</si>
  <si>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</si>
  <si>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</si>
  <si>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</si>
  <si>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</si>
  <si>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</si>
  <si>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</si>
  <si>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</si>
  <si>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</si>
  <si>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</si>
  <si>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</si>
  <si>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</si>
  <si>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</si>
  <si>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</si>
  <si>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</si>
  <si>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</si>
  <si>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</si>
  <si>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</si>
  <si>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</si>
  <si>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</si>
  <si>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</si>
  <si>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</si>
  <si>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</si>
  <si>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</si>
  <si>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</si>
  <si>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</si>
  <si>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</si>
  <si>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</si>
  <si>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</si>
  <si>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</si>
  <si>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</si>
  <si>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</si>
  <si>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</si>
  <si>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</si>
  <si>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</si>
  <si>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</si>
  <si>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</si>
  <si>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</si>
  <si>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</si>
  <si>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</si>
  <si>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</si>
  <si>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</si>
  <si>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</si>
  <si>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</si>
  <si>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</si>
  <si>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</si>
  <si>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</si>
  <si>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</si>
  <si>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</si>
  <si>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</si>
  <si>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</si>
  <si>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</si>
  <si>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</si>
  <si>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</si>
  <si>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</si>
  <si>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</si>
  <si>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</si>
  <si>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</si>
  <si>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</si>
  <si>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</si>
  <si>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</si>
  <si>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</si>
  <si>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</si>
  <si>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</si>
  <si>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</si>
  <si>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</si>
  <si>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</si>
  <si>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</si>
  <si>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</si>
  <si>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</si>
  <si>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</si>
  <si>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</si>
  <si>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</si>
  <si>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</si>
  <si>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</si>
  <si>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</si>
  <si>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</si>
  <si>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</si>
  <si>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</si>
  <si>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</si>
  <si>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</si>
  <si>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</si>
  <si>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</si>
  <si>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</si>
  <si>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</si>
  <si>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</si>
  <si>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</si>
  <si>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</si>
  <si>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</si>
  <si>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</si>
  <si>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</si>
  <si>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</si>
  <si>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</si>
  <si>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</si>
  <si>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</si>
  <si>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</si>
  <si>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</si>
  <si>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</si>
  <si>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</si>
  <si>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</si>
  <si>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</si>
  <si>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</si>
  <si>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</si>
  <si>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</si>
  <si>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</si>
  <si>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</si>
  <si>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</si>
  <si>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</si>
  <si>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</si>
  <si>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</si>
  <si>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</si>
  <si>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</si>
  <si>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</si>
  <si>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</si>
  <si>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</si>
  <si>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</si>
  <si>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</si>
  <si>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</si>
  <si>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</si>
  <si>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</si>
  <si>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</si>
  <si>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</si>
  <si>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</si>
  <si>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</si>
  <si>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</si>
  <si>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</si>
  <si>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</si>
  <si>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</si>
  <si>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</si>
  <si>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</si>
  <si>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</si>
  <si>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</si>
  <si>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</si>
  <si>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</si>
  <si>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</si>
  <si>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</si>
  <si>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</si>
  <si>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</si>
  <si>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</si>
  <si>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</si>
  <si>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</si>
  <si>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</si>
  <si>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</si>
  <si>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</si>
  <si>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</si>
  <si>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</si>
  <si>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</si>
  <si>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</si>
  <si>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</si>
  <si>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</si>
  <si>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</si>
  <si>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</si>
  <si>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</si>
  <si>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</si>
  <si>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</si>
  <si>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</si>
  <si>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</si>
  <si>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</si>
  <si>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</si>
  <si>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</si>
  <si>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</si>
  <si>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</si>
  <si>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</si>
  <si>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</si>
  <si>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</si>
  <si>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</si>
  <si>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</si>
  <si>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</si>
  <si>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</si>
  <si>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</si>
  <si>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</si>
  <si>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</si>
  <si>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</si>
  <si>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</si>
  <si>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</si>
  <si>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</si>
  <si>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</si>
  <si>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</si>
  <si>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</si>
  <si>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</si>
  <si>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</si>
  <si>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</si>
  <si>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</si>
  <si>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</si>
  <si>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</si>
  <si>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</si>
  <si>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</si>
  <si>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</si>
  <si>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</si>
  <si>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</si>
  <si>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</si>
  <si>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</si>
  <si>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</si>
  <si>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</si>
  <si>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</si>
  <si>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</si>
  <si>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</si>
  <si>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</si>
  <si>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</si>
  <si>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</si>
  <si>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</si>
  <si>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</si>
  <si>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</si>
  <si>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</si>
  <si>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</si>
  <si>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</si>
  <si>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</si>
  <si>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</si>
  <si>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</si>
  <si>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</si>
  <si>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</si>
  <si>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</si>
  <si>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</si>
  <si>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</si>
  <si>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</si>
  <si>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</si>
  <si>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</si>
  <si>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</si>
  <si>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</si>
  <si>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</si>
  <si>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</si>
  <si>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</si>
  <si>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</si>
  <si>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</si>
  <si>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</si>
  <si>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</si>
  <si>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</si>
  <si>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</si>
  <si>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</si>
  <si>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</si>
  <si>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</si>
  <si>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</si>
  <si>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</si>
  <si>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</si>
  <si>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</si>
  <si>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</si>
  <si>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</si>
  <si>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</si>
  <si>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</si>
  <si>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</si>
  <si>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</si>
  <si>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</si>
  <si>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</si>
  <si>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</si>
  <si>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</si>
  <si>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</si>
  <si>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</si>
  <si>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</si>
  <si>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</si>
  <si>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</si>
  <si>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</si>
  <si>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</si>
  <si>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</si>
  <si>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</si>
  <si>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</si>
  <si>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</si>
  <si>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</si>
  <si>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</si>
  <si>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</si>
  <si>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</si>
  <si>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</si>
  <si>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</si>
  <si>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</si>
  <si>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</si>
  <si>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</si>
  <si>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</si>
  <si>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</si>
  <si>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</si>
  <si>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</si>
  <si>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</si>
  <si>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</si>
  <si>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</si>
  <si>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</si>
  <si>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</si>
  <si>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</si>
  <si>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</si>
  <si>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</si>
  <si>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</si>
  <si>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</si>
  <si>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</si>
  <si>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</si>
  <si>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</si>
  <si>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</si>
  <si>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</si>
  <si>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</si>
  <si>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</si>
  <si>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</si>
  <si>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</si>
  <si>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</si>
  <si>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</si>
  <si>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</si>
  <si>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</si>
  <si>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</si>
  <si>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</si>
  <si>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</si>
  <si>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</si>
  <si>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</si>
  <si>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</si>
  <si>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</si>
  <si>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</si>
  <si>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</si>
  <si>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</si>
  <si>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</si>
  <si>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</si>
  <si>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</si>
  <si>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</si>
  <si>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</si>
  <si>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</si>
  <si>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</si>
  <si>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</si>
  <si>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</si>
  <si>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</si>
  <si>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</si>
  <si>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</si>
  <si>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</si>
  <si>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</si>
  <si>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</si>
  <si>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</si>
  <si>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</si>
  <si>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</si>
  <si>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</si>
  <si>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</si>
  <si>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</si>
  <si>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</si>
  <si>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</si>
  <si>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</si>
  <si>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</si>
  <si>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</si>
  <si>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</si>
  <si>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</si>
  <si>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</si>
  <si>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</si>
  <si>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</si>
  <si>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</si>
  <si>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</si>
  <si>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</si>
  <si>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</si>
  <si>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</si>
  <si>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</si>
  <si>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</si>
  <si>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</si>
  <si>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</si>
  <si>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</si>
  <si>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</si>
  <si>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</si>
  <si>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</si>
  <si>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</si>
  <si>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</si>
  <si>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</si>
  <si>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</si>
  <si>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</si>
  <si>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</si>
  <si>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</si>
  <si>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</si>
  <si>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</si>
  <si>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</si>
  <si>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</si>
  <si>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</si>
  <si>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</si>
  <si>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</si>
  <si>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</si>
  <si>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</si>
  <si>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</si>
  <si>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</si>
  <si>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</si>
  <si>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</si>
  <si>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</si>
  <si>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</si>
  <si>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</si>
  <si>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</si>
  <si>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</si>
  <si>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</si>
  <si>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</si>
  <si>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</si>
  <si>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</si>
  <si>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</si>
  <si>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</si>
  <si>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</si>
  <si>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</si>
  <si>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</si>
  <si>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</si>
  <si>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</si>
  <si>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</si>
  <si>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</si>
  <si>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</si>
  <si>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</si>
  <si>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</si>
  <si>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</si>
  <si>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</si>
  <si>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</si>
  <si>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</si>
  <si>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</si>
  <si>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</si>
  <si>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</si>
  <si>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</si>
  <si>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</si>
  <si>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</si>
  <si>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</si>
  <si>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</si>
  <si>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</si>
  <si>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</si>
  <si>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</si>
  <si>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</si>
  <si>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</si>
  <si>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</si>
  <si>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</si>
  <si>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</si>
  <si>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</si>
  <si>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</si>
  <si>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</si>
  <si>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</si>
  <si>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</si>
  <si>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</si>
  <si>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</si>
  <si>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</si>
  <si>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</si>
  <si>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</si>
  <si>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</si>
  <si>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</si>
  <si>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</si>
  <si>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</si>
  <si>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</si>
  <si>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</si>
  <si>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</si>
  <si>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</si>
  <si>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</si>
  <si>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</si>
  <si>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</si>
  <si>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</si>
  <si>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</si>
  <si>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</si>
  <si>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</si>
  <si>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</si>
  <si>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</si>
  <si>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</si>
  <si>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</si>
  <si>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</si>
  <si>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</si>
  <si>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</si>
  <si>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</si>
  <si>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</si>
  <si>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</si>
  <si>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</si>
  <si>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</si>
  <si>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</si>
  <si>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</si>
  <si>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</si>
  <si>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</si>
  <si>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</si>
  <si>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</si>
  <si>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</si>
  <si>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</si>
  <si>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</si>
  <si>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</si>
  <si>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</si>
  <si>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</si>
  <si>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</si>
  <si>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</si>
  <si>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</si>
  <si>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</si>
  <si>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</si>
  <si>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</si>
  <si>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</si>
  <si>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</si>
  <si>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</si>
  <si>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</si>
  <si>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</si>
  <si>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</si>
  <si>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</si>
  <si>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</si>
  <si>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</si>
  <si>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</si>
  <si>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</si>
  <si>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</si>
  <si>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</si>
  <si>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</si>
  <si>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</si>
  <si>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</si>
  <si>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</si>
  <si>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</si>
  <si>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</si>
  <si>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</si>
  <si>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</si>
  <si>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</si>
  <si>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</si>
  <si>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</si>
  <si>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</si>
  <si>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</si>
  <si>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</si>
  <si>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</si>
  <si>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</si>
  <si>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</si>
  <si>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</si>
  <si>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</si>
  <si>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</si>
  <si>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</si>
  <si>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</si>
  <si>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</si>
  <si>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</si>
  <si>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</si>
  <si>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</si>
  <si>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</si>
  <si>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</si>
  <si>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</si>
  <si>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</si>
  <si>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</si>
  <si>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</si>
  <si>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</si>
  <si>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</si>
  <si>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</si>
  <si>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</si>
  <si>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</si>
  <si>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</si>
  <si>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</si>
  <si>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</si>
  <si>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</si>
  <si>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</si>
  <si>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</si>
  <si>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</si>
  <si>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</si>
  <si>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</si>
  <si>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</si>
  <si>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</si>
  <si>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</si>
  <si>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</si>
  <si>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</si>
  <si>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</si>
  <si>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</si>
  <si>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</si>
  <si>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</si>
  <si>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</si>
  <si>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</si>
  <si>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</si>
  <si>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</si>
  <si>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</si>
  <si>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</si>
  <si>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</si>
  <si>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</si>
  <si>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</si>
  <si>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</si>
  <si>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</si>
  <si>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</si>
  <si>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</si>
  <si>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</si>
  <si>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</si>
  <si>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</si>
  <si>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</si>
  <si>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</si>
  <si>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</si>
  <si>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</si>
  <si>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</si>
  <si>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</si>
  <si>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</si>
  <si>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</si>
  <si>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</si>
  <si>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</si>
  <si>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</si>
  <si>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</si>
  <si>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</si>
  <si>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</si>
  <si>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</si>
  <si>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</si>
  <si>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</si>
  <si>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</si>
  <si>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</si>
  <si>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</si>
  <si>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</si>
  <si>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</si>
  <si>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</si>
  <si>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</si>
  <si>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</si>
  <si>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</si>
  <si>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</si>
  <si>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</si>
  <si>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</si>
  <si>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</si>
  <si>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</si>
  <si>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</si>
  <si>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</si>
  <si>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</si>
  <si>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</si>
  <si>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</si>
  <si>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</si>
  <si>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</si>
  <si>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</si>
  <si>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</si>
  <si>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</si>
  <si>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</si>
  <si>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</si>
  <si>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</si>
  <si>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</si>
  <si>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</si>
  <si>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</si>
  <si>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</si>
  <si>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</si>
  <si>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</si>
  <si>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</si>
  <si>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</si>
  <si>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</si>
  <si>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</si>
  <si>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</si>
  <si>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</si>
  <si>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</si>
  <si>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</si>
  <si>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</si>
  <si>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</si>
  <si>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</si>
  <si>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</si>
  <si>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</si>
  <si>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</si>
  <si>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</si>
  <si>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</si>
  <si>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</si>
  <si>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</si>
  <si>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</si>
  <si>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</si>
  <si>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</si>
  <si>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</si>
  <si>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</si>
  <si>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</si>
  <si>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</si>
  <si>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</si>
  <si>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</si>
  <si>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</si>
  <si>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</si>
  <si>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</si>
  <si>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</si>
  <si>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</si>
  <si>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</si>
  <si>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</si>
  <si>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</si>
  <si>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</si>
  <si>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</si>
  <si>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</si>
  <si>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</si>
  <si>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</si>
  <si>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</si>
  <si>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</si>
  <si>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</si>
  <si>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</si>
  <si>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</si>
  <si>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</si>
  <si>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</si>
  <si>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</si>
  <si>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</si>
  <si>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</si>
  <si>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</si>
  <si>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</si>
  <si>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</si>
  <si>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</si>
  <si>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</si>
  <si>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</si>
  <si>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</si>
  <si>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</si>
  <si>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</si>
  <si>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</si>
  <si>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</si>
  <si>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</si>
  <si>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</si>
  <si>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</si>
  <si>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</si>
  <si>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</si>
  <si>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</si>
  <si>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</si>
  <si>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</si>
  <si>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</si>
  <si>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</si>
  <si>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</si>
  <si>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</si>
  <si>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</si>
  <si>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</si>
  <si>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</si>
  <si>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</si>
  <si>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</si>
  <si>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</si>
  <si>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</si>
  <si>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</si>
  <si>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</si>
  <si>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</si>
  <si>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</si>
  <si>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</si>
  <si>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</si>
  <si>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</si>
  <si>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</si>
  <si>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</si>
  <si>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</si>
  <si>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</si>
  <si>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</si>
  <si>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</si>
  <si>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</si>
  <si>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</si>
  <si>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</si>
  <si>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</si>
  <si>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</si>
  <si>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</si>
  <si>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</si>
  <si>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</si>
  <si>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</si>
  <si>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</si>
  <si>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</si>
  <si>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</si>
  <si>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</si>
  <si>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</si>
  <si>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</si>
  <si>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</si>
  <si>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</si>
  <si>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</si>
  <si>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</si>
  <si>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</si>
  <si>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</si>
  <si>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</si>
  <si>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</si>
  <si>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</si>
  <si>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</si>
  <si>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</si>
  <si>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</si>
  <si>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</si>
  <si>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</si>
  <si>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</si>
  <si>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</si>
  <si>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</si>
  <si>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</si>
  <si>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</si>
  <si>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</si>
  <si>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</si>
  <si>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</si>
  <si>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</si>
  <si>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</si>
  <si>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</si>
  <si>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</si>
  <si>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</si>
  <si>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</si>
  <si>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</si>
  <si>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</si>
  <si>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</si>
  <si>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</si>
  <si>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</si>
  <si>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</si>
  <si>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</si>
  <si>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</si>
  <si>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</si>
  <si>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</si>
  <si>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</si>
  <si>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</si>
  <si>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</si>
  <si>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</si>
  <si>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</si>
  <si>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</si>
  <si>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</si>
  <si>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</si>
  <si>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</si>
  <si>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</si>
  <si>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</si>
  <si>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</si>
  <si>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</si>
  <si>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</si>
  <si>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</si>
  <si>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</si>
  <si>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</si>
  <si>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</si>
  <si>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</si>
  <si>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</si>
  <si>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</si>
  <si>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</si>
  <si>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</si>
  <si>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</si>
  <si>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</si>
  <si>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</si>
  <si>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</si>
  <si>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</si>
  <si>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</si>
  <si>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</si>
  <si>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</si>
  <si>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</si>
  <si>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</si>
  <si>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</si>
  <si>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</si>
  <si>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</si>
  <si>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</si>
  <si>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</si>
  <si>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</si>
  <si>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</si>
  <si>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</si>
  <si>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</si>
  <si>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</si>
  <si>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</si>
  <si>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</si>
  <si>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</si>
  <si>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</si>
  <si>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</si>
  <si>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</si>
  <si>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</si>
  <si>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</si>
  <si>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</si>
  <si>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</si>
  <si>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</si>
  <si>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</si>
  <si>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</si>
  <si>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</si>
  <si>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</si>
  <si>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</si>
  <si>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</si>
  <si>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</si>
  <si>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</si>
  <si>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</si>
  <si>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</si>
  <si>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</si>
  <si>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</si>
  <si>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</si>
  <si>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</si>
  <si>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</si>
  <si>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</si>
  <si>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</si>
  <si>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</si>
  <si>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</si>
  <si>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</si>
  <si>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</si>
  <si>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</si>
  <si>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</si>
  <si>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</si>
  <si>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</si>
  <si>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</si>
  <si>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</si>
  <si>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</si>
  <si>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</si>
  <si>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</si>
  <si>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</si>
  <si>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</si>
  <si>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</si>
  <si>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</si>
  <si>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</si>
  <si>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</si>
  <si>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</si>
  <si>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</si>
  <si>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</si>
  <si>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</si>
  <si>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</si>
  <si>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</si>
  <si>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</si>
  <si>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</si>
  <si>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</si>
  <si>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</si>
  <si>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</si>
  <si>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</si>
  <si>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</si>
  <si>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</si>
  <si>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</si>
  <si>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</si>
  <si>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</si>
  <si>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</si>
  <si>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</si>
  <si>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</si>
  <si>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</si>
  <si>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</si>
  <si>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</si>
  <si>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</si>
  <si>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</si>
  <si>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</si>
  <si>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</si>
  <si>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</si>
  <si>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</si>
  <si>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</si>
  <si>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</si>
  <si>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</si>
  <si>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</si>
  <si>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</si>
  <si>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</si>
  <si>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</si>
  <si>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</si>
  <si>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</si>
  <si>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</si>
  <si>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</si>
  <si>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</si>
  <si>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</si>
  <si>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</si>
  <si>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</si>
  <si>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</si>
  <si>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</si>
  <si>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</si>
  <si>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</si>
  <si>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</si>
  <si>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</si>
  <si>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</si>
  <si>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</si>
  <si>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</si>
  <si>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</si>
  <si>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</si>
  <si>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</si>
  <si>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</si>
  <si>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</si>
  <si>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</si>
  <si>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</si>
  <si>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</si>
  <si>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</si>
  <si>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</si>
  <si>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</si>
  <si>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</si>
  <si>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</si>
  <si>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</si>
  <si>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</si>
  <si>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</si>
  <si>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</si>
  <si>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</si>
  <si>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</si>
  <si>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</si>
  <si>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</si>
  <si>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</si>
  <si>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</si>
  <si>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</si>
  <si>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</si>
  <si>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</si>
  <si>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</si>
  <si>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</si>
  <si>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</si>
  <si>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</si>
  <si>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</si>
  <si>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</si>
  <si>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</si>
  <si>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</si>
  <si>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</si>
  <si>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</si>
  <si>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</si>
  <si>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</si>
  <si>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</si>
  <si>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</si>
  <si>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</si>
  <si>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</si>
  <si>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</si>
  <si>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</si>
  <si>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</si>
  <si>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</si>
  <si>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</si>
  <si>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</si>
  <si>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</si>
  <si>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</si>
  <si>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</si>
  <si>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</si>
  <si>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</si>
  <si>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</si>
  <si>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</si>
  <si>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</si>
  <si>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</si>
  <si>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</si>
  <si>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</si>
  <si>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</si>
  <si>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</si>
  <si>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</si>
  <si>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</si>
  <si>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</si>
  <si>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</si>
  <si>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</si>
  <si>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</si>
  <si>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</si>
  <si>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</si>
  <si>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</si>
  <si>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</si>
  <si>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</si>
  <si>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</si>
  <si>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</si>
  <si>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</si>
  <si>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</si>
  <si>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</si>
  <si>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</si>
  <si>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</si>
  <si>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</si>
  <si>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</si>
  <si>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</si>
  <si>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</si>
  <si>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</si>
  <si>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</si>
  <si>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</si>
  <si>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</si>
  <si>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</si>
  <si>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</si>
  <si>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</si>
  <si>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</si>
  <si>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</si>
  <si>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</si>
  <si>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</si>
  <si>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</si>
  <si>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</si>
  <si>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</si>
  <si>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</si>
  <si>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</si>
  <si>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</si>
  <si>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</si>
  <si>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</si>
  <si>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</si>
  <si>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</si>
  <si>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</si>
  <si>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</si>
  <si>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</si>
  <si>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</si>
  <si>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</si>
  <si>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</si>
  <si>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</si>
  <si>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</si>
  <si>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</si>
  <si>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</si>
  <si>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</si>
  <si>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</si>
  <si>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</si>
  <si>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</si>
  <si>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</si>
  <si>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</si>
  <si>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</si>
  <si>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</si>
  <si>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</si>
  <si>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</si>
  <si>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</si>
  <si>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</si>
  <si>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</si>
  <si>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</si>
  <si>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</si>
  <si>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</si>
  <si>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</si>
  <si>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</si>
  <si>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</si>
  <si>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</si>
  <si>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</si>
  <si>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</si>
  <si>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</si>
  <si>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</si>
  <si>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</si>
  <si>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</si>
  <si>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</si>
  <si>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</si>
  <si>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</si>
  <si>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</si>
  <si>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</si>
  <si>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</si>
  <si>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</si>
  <si>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</si>
  <si>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</si>
  <si>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</si>
  <si>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</si>
  <si>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</si>
  <si>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</si>
  <si>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</si>
  <si>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</si>
  <si>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</si>
  <si>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</si>
  <si>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</si>
  <si>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</si>
  <si>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</si>
  <si>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</si>
  <si>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</si>
  <si>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</si>
  <si>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</si>
  <si>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</si>
  <si>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</si>
  <si>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</si>
  <si>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</si>
  <si>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</si>
  <si>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</si>
  <si>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</si>
  <si>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</si>
  <si>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</si>
  <si>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</si>
  <si>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</si>
  <si>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</si>
  <si>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</si>
  <si>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</si>
  <si>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</si>
  <si>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</si>
  <si>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</si>
  <si>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</si>
  <si>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</si>
  <si>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</si>
  <si>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</si>
  <si>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</si>
  <si>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</si>
  <si>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</si>
  <si>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</si>
  <si>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</si>
  <si>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</si>
  <si>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</si>
  <si>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</si>
  <si>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</si>
  <si>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</si>
  <si>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</si>
  <si>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</si>
  <si>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</si>
  <si>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</si>
  <si>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</si>
  <si>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</si>
  <si>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</si>
  <si>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</si>
  <si>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</si>
  <si>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</si>
  <si>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</si>
  <si>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</si>
  <si>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</si>
  <si>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</si>
  <si>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</si>
  <si>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</si>
  <si>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</si>
  <si>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</si>
  <si>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</si>
  <si>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</si>
  <si>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</si>
  <si>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</si>
  <si>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</si>
  <si>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</si>
  <si>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</si>
  <si>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</si>
  <si>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</si>
  <si>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</si>
  <si>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</si>
  <si>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</si>
  <si>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</si>
  <si>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</si>
  <si>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</si>
  <si>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</si>
  <si>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</si>
  <si>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</si>
  <si>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</si>
  <si>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</si>
  <si>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</si>
  <si>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</si>
  <si>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</si>
  <si>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</si>
  <si>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</si>
  <si>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</si>
  <si>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</si>
  <si>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</si>
  <si>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</si>
  <si>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</si>
  <si>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</si>
  <si>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</si>
  <si>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</si>
  <si>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</si>
  <si>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</si>
  <si>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</si>
  <si>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</si>
  <si>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</si>
  <si>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</si>
  <si>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</si>
  <si>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</si>
  <si>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</si>
  <si>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</si>
  <si>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</si>
  <si>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</si>
  <si>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</si>
  <si>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</si>
  <si>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</si>
  <si>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</si>
  <si>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</si>
  <si>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</si>
  <si>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</si>
  <si>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</si>
  <si>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</si>
  <si>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</si>
  <si>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</si>
  <si>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</si>
  <si>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</si>
  <si>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</si>
  <si>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</si>
  <si>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</si>
  <si>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</si>
  <si>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</si>
  <si>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</si>
  <si>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</si>
  <si>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</si>
  <si>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</si>
  <si>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</si>
  <si>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</si>
  <si>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</si>
  <si>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</si>
  <si>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</si>
  <si>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</si>
  <si>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</si>
  <si>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</si>
  <si>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</si>
  <si>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</si>
  <si>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</si>
  <si>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</si>
  <si>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</si>
  <si>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</si>
  <si>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</si>
  <si>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</si>
  <si>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</si>
  <si>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</si>
  <si>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</si>
  <si>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</si>
  <si>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</si>
  <si>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</si>
  <si>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</si>
  <si>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</si>
  <si>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</si>
  <si>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</si>
  <si>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</si>
  <si>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</si>
  <si>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</si>
  <si>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</si>
  <si>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</si>
  <si>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</si>
  <si>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</si>
  <si>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</si>
  <si>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</si>
  <si>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</si>
  <si>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</si>
  <si>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</si>
  <si>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</si>
  <si>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</si>
  <si>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</si>
  <si>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</si>
  <si>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</si>
  <si>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</si>
  <si>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</si>
  <si>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</si>
  <si>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</si>
  <si>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</si>
  <si>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</si>
  <si>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</si>
  <si>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</si>
  <si>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</si>
  <si>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</si>
  <si>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</si>
  <si>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</si>
  <si>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</si>
  <si>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</si>
  <si>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</si>
  <si>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</si>
  <si>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</si>
  <si>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</si>
  <si>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</si>
  <si>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</si>
  <si>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</si>
  <si>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</si>
  <si>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</si>
  <si>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</si>
  <si>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</si>
  <si>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</si>
  <si>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</si>
  <si>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</si>
  <si>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</si>
  <si>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</si>
  <si>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</si>
  <si>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</si>
  <si>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</si>
  <si>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</si>
  <si>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</si>
  <si>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</si>
  <si>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</si>
  <si>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</si>
  <si>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</si>
  <si>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</si>
  <si>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</si>
  <si>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</si>
  <si>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</si>
  <si>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</si>
  <si>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</si>
  <si>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</si>
  <si>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</si>
  <si>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</si>
  <si>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</si>
  <si>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</si>
  <si>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</si>
  <si>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</si>
  <si>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</si>
  <si>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</si>
  <si>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</si>
  <si>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</si>
  <si>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</si>
  <si>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</si>
  <si>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</si>
  <si>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</si>
  <si>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</si>
  <si>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</si>
  <si>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</si>
  <si>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</si>
  <si>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</si>
  <si>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</si>
  <si>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</si>
  <si>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</si>
  <si>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</si>
  <si>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</si>
  <si>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</si>
  <si>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</si>
  <si>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</si>
  <si>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</si>
  <si>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</si>
  <si>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</si>
  <si>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</si>
  <si>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</si>
  <si>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</si>
  <si>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</si>
  <si>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</si>
  <si>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</si>
  <si>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</si>
  <si>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</si>
  <si>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</si>
  <si>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</si>
  <si>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</si>
  <si>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</si>
  <si>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</si>
  <si>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</si>
  <si>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</si>
  <si>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</si>
  <si>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</si>
  <si>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</si>
  <si>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</si>
  <si>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</si>
  <si>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</si>
  <si>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</si>
  <si>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</si>
  <si>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</si>
  <si>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</si>
  <si>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</si>
  <si>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</si>
  <si>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</si>
  <si>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</si>
  <si>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</si>
  <si>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</si>
  <si>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</si>
  <si>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</si>
  <si>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</si>
  <si>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</si>
  <si>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</si>
  <si>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</si>
  <si>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</si>
  <si>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</si>
  <si>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</si>
  <si>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</si>
  <si>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</si>
  <si>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</si>
  <si>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</si>
  <si>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</si>
  <si>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</si>
  <si>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</si>
  <si>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</si>
  <si>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</si>
  <si>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</si>
  <si>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</si>
  <si>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</si>
  <si>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</si>
  <si>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</si>
  <si>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</si>
  <si>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</si>
  <si>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</si>
  <si>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</si>
  <si>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</si>
  <si>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</si>
  <si>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</si>
  <si>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</si>
  <si>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</si>
  <si>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</si>
  <si>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</si>
  <si>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</si>
  <si>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</si>
  <si>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</si>
  <si>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</si>
  <si>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</si>
  <si>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</si>
  <si>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</si>
  <si>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</si>
  <si>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</si>
  <si>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</si>
  <si>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</si>
  <si>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</si>
  <si>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</si>
  <si>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</si>
  <si>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</si>
  <si>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</si>
  <si>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</si>
  <si>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</si>
  <si>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</si>
  <si>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</si>
  <si>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</si>
  <si>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</si>
  <si>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</si>
  <si>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</si>
  <si>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</si>
  <si>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</si>
  <si>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</si>
  <si>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</si>
  <si>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</si>
  <si>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</si>
  <si>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</si>
  <si>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</si>
  <si>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</si>
  <si>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</si>
  <si>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</si>
  <si>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</si>
  <si>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</si>
  <si>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</si>
  <si>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</si>
  <si>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</si>
  <si>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</si>
  <si>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</si>
  <si>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</si>
  <si>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</si>
  <si>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</si>
  <si>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</si>
  <si>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</si>
  <si>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</si>
  <si>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</si>
  <si>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</si>
  <si>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</si>
  <si>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</si>
  <si>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</si>
  <si>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</si>
  <si>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</si>
  <si>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</si>
  <si>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</si>
  <si>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</si>
  <si>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</si>
  <si>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</si>
  <si>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</si>
  <si>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</si>
  <si>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</si>
  <si>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</si>
  <si>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</si>
  <si>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</si>
  <si>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</si>
  <si>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</si>
  <si>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</si>
  <si>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</si>
  <si>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</si>
  <si>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</si>
  <si>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</si>
  <si>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</si>
  <si>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</si>
  <si>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</si>
  <si>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</si>
  <si>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</si>
  <si>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</si>
  <si>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</si>
  <si>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</si>
  <si>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</si>
  <si>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</si>
  <si>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</si>
  <si>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</si>
  <si>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</si>
  <si>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</si>
  <si>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</si>
  <si>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</si>
  <si>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</si>
  <si>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</si>
  <si>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</si>
  <si>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</si>
  <si>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</si>
  <si>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</si>
  <si>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</si>
  <si>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</si>
  <si>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</si>
  <si>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</si>
  <si>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</si>
  <si>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</si>
  <si>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</si>
  <si>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</si>
  <si>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</si>
  <si>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</si>
  <si>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</si>
  <si>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</si>
  <si>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</si>
  <si>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</si>
  <si>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</si>
  <si>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</si>
  <si>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</si>
  <si>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</si>
  <si>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</si>
  <si>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</si>
  <si>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</si>
  <si>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</si>
  <si>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</si>
  <si>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</si>
  <si>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</si>
  <si>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</si>
  <si>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</si>
  <si>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</si>
  <si>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</si>
  <si>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</si>
  <si>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</si>
  <si>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</si>
  <si>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</si>
  <si>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</si>
  <si>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</si>
  <si>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</si>
  <si>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</si>
  <si>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</si>
  <si>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</si>
  <si>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</si>
  <si>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</si>
  <si>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</si>
  <si>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</si>
  <si>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</si>
  <si>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</si>
  <si>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</si>
  <si>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</si>
  <si>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</si>
  <si>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</si>
  <si>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</si>
  <si>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</si>
  <si>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</si>
  <si>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</si>
  <si>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</si>
  <si>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</si>
  <si>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</si>
  <si>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</si>
  <si>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</si>
  <si>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</si>
  <si>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</si>
  <si>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</si>
  <si>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</si>
  <si>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</si>
  <si>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</si>
  <si>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</si>
  <si>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</si>
  <si>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</si>
  <si>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</si>
  <si>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</si>
  <si>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</si>
  <si>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</si>
  <si>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</si>
  <si>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</si>
  <si>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</si>
  <si>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</si>
  <si>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</si>
  <si>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</si>
  <si>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</si>
  <si>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</si>
  <si>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</si>
  <si>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</si>
  <si>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</si>
  <si>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</si>
  <si>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</si>
  <si>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</si>
  <si>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</si>
  <si>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</si>
  <si>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</si>
  <si>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</si>
  <si>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</si>
  <si>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</si>
  <si>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</si>
  <si>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</si>
  <si>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</si>
  <si>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</si>
  <si>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</si>
  <si>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</si>
  <si>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</si>
  <si>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</si>
  <si>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</si>
  <si>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</si>
  <si>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</si>
  <si>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</si>
  <si>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</si>
  <si>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</si>
  <si>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</si>
  <si>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</si>
  <si>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</si>
  <si>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</si>
  <si>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</si>
  <si>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</si>
  <si>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</si>
  <si>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</si>
  <si>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</si>
  <si>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</si>
  <si>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</si>
  <si>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</si>
  <si>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</si>
  <si>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</si>
  <si>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</si>
  <si>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</si>
  <si>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</si>
  <si>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</si>
  <si>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</si>
  <si>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</si>
  <si>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</si>
  <si>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</si>
  <si>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</si>
  <si>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</si>
  <si>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</si>
  <si>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</si>
  <si>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</si>
  <si>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</si>
  <si>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</si>
  <si>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</si>
  <si>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</si>
  <si>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</si>
  <si>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</si>
  <si>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</si>
  <si>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</si>
  <si>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</si>
  <si>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</si>
  <si>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</si>
  <si>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</si>
  <si>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</si>
  <si>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</si>
  <si>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</si>
  <si>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</si>
  <si>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</si>
  <si>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</si>
  <si>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</si>
  <si>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</si>
  <si>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</si>
  <si>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</si>
  <si>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</si>
  <si>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</si>
  <si>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</si>
  <si>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</si>
  <si>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</si>
  <si>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</si>
  <si>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</si>
  <si>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</si>
  <si>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</si>
  <si>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</si>
  <si>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</si>
  <si>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</si>
  <si>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</si>
  <si>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</si>
  <si>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</si>
  <si>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</si>
  <si>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</si>
  <si>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</si>
  <si>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</si>
  <si>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</si>
  <si>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</si>
  <si>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</si>
  <si>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</si>
  <si>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</si>
  <si>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</si>
  <si>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</si>
  <si>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</si>
  <si>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</si>
  <si>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</si>
  <si>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</si>
  <si>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</si>
  <si>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</si>
  <si>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</si>
  <si>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</si>
  <si>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</si>
  <si>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</si>
  <si>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</si>
  <si>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</si>
  <si>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</si>
  <si>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</si>
  <si>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</si>
  <si>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</si>
  <si>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</si>
  <si>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</si>
  <si>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</si>
  <si>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</si>
  <si>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</si>
  <si>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</si>
  <si>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</si>
  <si>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</si>
  <si>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</si>
  <si>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</si>
  <si>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</si>
  <si>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</si>
  <si>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</si>
  <si>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</si>
  <si>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</si>
  <si>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</si>
  <si>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</si>
  <si>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</si>
  <si>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</si>
  <si>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</si>
  <si>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</si>
  <si>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</si>
  <si>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</si>
  <si>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</si>
  <si>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</si>
  <si>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</si>
  <si>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</si>
  <si>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</si>
  <si>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</si>
  <si>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</si>
  <si>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</si>
  <si>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</si>
  <si>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</si>
  <si>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</si>
  <si>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</si>
  <si>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</si>
  <si>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</si>
  <si>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</si>
  <si>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</si>
  <si>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</si>
  <si>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</si>
  <si>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</si>
  <si>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</si>
  <si>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</si>
  <si>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</si>
  <si>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</si>
  <si>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</si>
  <si>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</si>
  <si>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</si>
  <si>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</si>
  <si>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</si>
  <si>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</si>
  <si>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</si>
  <si>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</si>
  <si>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</si>
  <si>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</si>
  <si>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</si>
  <si>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</si>
  <si>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</si>
  <si>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</si>
  <si>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</si>
  <si>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</si>
  <si>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</si>
  <si>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</si>
  <si>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</si>
  <si>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</si>
  <si>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</si>
  <si>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</si>
  <si>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</si>
  <si>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</si>
  <si>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</si>
  <si>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</si>
  <si>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</si>
  <si>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</si>
  <si>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</si>
  <si>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</si>
  <si>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</si>
  <si>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</si>
  <si>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</si>
  <si>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</si>
  <si>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</si>
  <si>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</si>
  <si>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</si>
  <si>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</si>
  <si>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</si>
  <si>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</si>
  <si>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</si>
  <si>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</si>
  <si>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</si>
  <si>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</si>
  <si>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</si>
  <si>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</si>
  <si>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</si>
  <si>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</si>
  <si>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</si>
  <si>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</si>
  <si>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</si>
  <si>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</si>
  <si>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</si>
  <si>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</si>
  <si>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</si>
  <si>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</si>
  <si>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</si>
  <si>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</si>
  <si>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</si>
  <si>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</si>
  <si>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</si>
  <si>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</si>
  <si>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</si>
  <si>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</si>
  <si>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</si>
  <si>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</si>
  <si>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</si>
  <si>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</si>
  <si>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</si>
  <si>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</si>
  <si>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</si>
  <si>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</si>
  <si>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</si>
  <si>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</si>
  <si>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</si>
  <si>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</si>
  <si>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</si>
  <si>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</si>
  <si>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</si>
  <si>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</si>
  <si>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</si>
  <si>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</si>
  <si>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</si>
  <si>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</si>
  <si>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</si>
  <si>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</si>
  <si>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</si>
  <si>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</si>
  <si>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</si>
  <si>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</si>
  <si>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</si>
  <si>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</si>
  <si>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</si>
  <si>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</si>
  <si>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</si>
  <si>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</si>
  <si>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</si>
  <si>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</si>
  <si>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</si>
  <si>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</si>
  <si>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</si>
  <si>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</si>
  <si>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</si>
  <si>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</si>
  <si>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</si>
  <si>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</si>
  <si>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</si>
  <si>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</si>
  <si>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</si>
  <si>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</si>
  <si>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</si>
  <si>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</si>
  <si>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</si>
  <si>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</si>
  <si>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</si>
  <si>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</si>
  <si>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</si>
  <si>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</si>
  <si>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</si>
  <si>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</si>
  <si>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</si>
  <si>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</si>
  <si>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</si>
  <si>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</si>
  <si>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</si>
  <si>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</si>
  <si>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</si>
  <si>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</si>
  <si>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</si>
  <si>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</si>
  <si>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</si>
  <si>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</si>
  <si>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</si>
  <si>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</si>
  <si>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</si>
  <si>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</si>
  <si>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</si>
  <si>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</si>
  <si>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</si>
  <si>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</si>
  <si>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</si>
  <si>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</si>
  <si>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</si>
  <si>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</si>
  <si>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</si>
  <si>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</si>
  <si>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</si>
  <si>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</si>
  <si>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</si>
  <si>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</si>
  <si>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</si>
  <si>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</si>
  <si>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</si>
  <si>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</si>
  <si>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</si>
  <si>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</si>
  <si>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</si>
  <si>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</si>
  <si>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</si>
  <si>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</si>
  <si>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</si>
  <si>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</si>
  <si>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</si>
  <si>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</si>
  <si>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</si>
  <si>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</si>
  <si>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</si>
  <si>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</si>
  <si>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</si>
  <si>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</si>
  <si>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</si>
  <si>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</si>
  <si>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</si>
  <si>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</si>
  <si>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</si>
  <si>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</si>
  <si>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</si>
  <si>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</si>
  <si>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</si>
  <si>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</si>
  <si>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</si>
  <si>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</si>
  <si>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</si>
  <si>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</si>
  <si>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</si>
  <si>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</si>
  <si>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</si>
  <si>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</si>
  <si>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</si>
  <si>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</si>
  <si>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</si>
  <si>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</si>
  <si>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</si>
  <si>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</si>
  <si>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</si>
  <si>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</si>
  <si>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</si>
  <si>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</si>
  <si>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</si>
  <si>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</si>
  <si>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</si>
  <si>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</si>
  <si>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</si>
  <si>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</si>
  <si>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</si>
  <si>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</si>
  <si>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</si>
  <si>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</si>
  <si>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</si>
  <si>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</si>
  <si>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</si>
  <si>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</si>
  <si>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</si>
  <si>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</si>
  <si>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</si>
  <si>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</si>
  <si>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</si>
  <si>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</si>
  <si>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</si>
  <si>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</si>
  <si>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</si>
  <si>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</si>
  <si>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</si>
  <si>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</si>
  <si>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</si>
  <si>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</si>
  <si>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</si>
  <si>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</si>
  <si>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</si>
  <si>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</si>
  <si>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</si>
  <si>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</si>
  <si>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</si>
  <si>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</si>
  <si>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</si>
  <si>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</si>
  <si>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</si>
  <si>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</si>
  <si>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</si>
  <si>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</si>
  <si>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</si>
  <si>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</si>
  <si>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</si>
  <si>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</si>
  <si>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</si>
  <si>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</si>
  <si>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</si>
  <si>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</si>
  <si>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</si>
  <si>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</si>
  <si>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</si>
  <si>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</si>
  <si>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</si>
  <si>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</si>
  <si>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</si>
  <si>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</si>
  <si>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</si>
  <si>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</si>
  <si>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</si>
  <si>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</si>
  <si>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</si>
  <si>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</si>
  <si>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</si>
  <si>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</si>
  <si>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</si>
  <si>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</si>
  <si>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</si>
  <si>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</si>
  <si>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</si>
  <si>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</si>
  <si>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</si>
  <si>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</si>
  <si>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</si>
  <si>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</si>
  <si>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</si>
  <si>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</si>
  <si>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</si>
  <si>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</si>
  <si>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</si>
  <si>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</si>
  <si>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</si>
  <si>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</si>
  <si>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</si>
  <si>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</si>
  <si>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</si>
  <si>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</si>
  <si>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</si>
  <si>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</si>
  <si>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</si>
  <si>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</si>
  <si>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</si>
  <si>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</si>
  <si>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</si>
  <si>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</si>
  <si>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</si>
  <si>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</si>
  <si>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</si>
  <si>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</si>
  <si>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</si>
  <si>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</si>
  <si>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</si>
  <si>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</si>
  <si>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</si>
  <si>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</si>
  <si>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</si>
  <si>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</si>
  <si>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</si>
  <si>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</si>
  <si>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</si>
  <si>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</si>
  <si>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</si>
  <si>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</si>
  <si>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</si>
  <si>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</si>
  <si>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</si>
  <si>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</si>
  <si>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</si>
  <si>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</si>
  <si>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</si>
  <si>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</si>
  <si>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</si>
  <si>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</si>
  <si>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</si>
  <si>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</si>
  <si>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</si>
  <si>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</si>
  <si>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</si>
  <si>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</si>
  <si>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</si>
  <si>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</si>
  <si>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</si>
  <si>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</si>
  <si>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</si>
  <si>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</si>
  <si>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</si>
  <si>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</si>
  <si>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</si>
  <si>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</si>
  <si>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</si>
  <si>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</si>
  <si>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</si>
  <si>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</si>
  <si>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</si>
  <si>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</si>
  <si>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</si>
  <si>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</si>
  <si>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</si>
  <si>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</si>
  <si>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</si>
  <si>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</si>
  <si>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</si>
  <si>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</si>
  <si>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</si>
  <si>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</si>
  <si>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</si>
  <si>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</si>
  <si>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</si>
  <si>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</si>
  <si>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</si>
  <si>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</si>
  <si>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</si>
  <si>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</si>
  <si>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</si>
  <si>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</si>
  <si>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</si>
  <si>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</si>
  <si>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</si>
  <si>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</si>
  <si>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</si>
  <si>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</si>
  <si>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</si>
  <si>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</si>
  <si>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</si>
  <si>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</si>
  <si>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</si>
  <si>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</si>
  <si>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</si>
  <si>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</si>
  <si>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</si>
  <si>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</si>
  <si>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</si>
  <si>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</si>
  <si>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</si>
  <si>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</si>
  <si>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</si>
  <si>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</si>
  <si>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</si>
  <si>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</si>
  <si>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</si>
  <si>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</si>
  <si>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</si>
  <si>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</si>
  <si>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</si>
  <si>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</si>
  <si>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</si>
  <si>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</si>
  <si>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</si>
  <si>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</si>
  <si>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</si>
  <si>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</si>
  <si>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</si>
  <si>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</si>
  <si>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</si>
  <si>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</si>
  <si>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</si>
  <si>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</si>
  <si>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</si>
  <si>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</si>
  <si>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</si>
  <si>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</si>
  <si>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</si>
  <si>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</si>
  <si>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</si>
  <si>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</si>
  <si>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</si>
  <si>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</si>
  <si>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</si>
  <si>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</si>
  <si>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</si>
  <si>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</si>
  <si>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</si>
  <si>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</si>
  <si>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</si>
  <si>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</si>
  <si>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</si>
  <si>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</si>
  <si>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</si>
  <si>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</si>
  <si>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</si>
  <si>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</si>
  <si>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</si>
  <si>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</si>
  <si>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</si>
  <si>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</si>
  <si>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</si>
  <si>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</si>
  <si>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</si>
  <si>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</si>
  <si>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</si>
  <si>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</si>
  <si>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</si>
  <si>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</si>
  <si>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</si>
  <si>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</si>
  <si>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</si>
  <si>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</si>
  <si>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</si>
  <si>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</si>
  <si>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</si>
  <si>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</si>
  <si>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</si>
  <si>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</si>
  <si>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</si>
  <si>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</si>
  <si>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</si>
  <si>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</si>
  <si>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</si>
  <si>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</si>
  <si>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</si>
  <si>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</si>
  <si>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</si>
  <si>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</si>
  <si>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</si>
  <si>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</si>
  <si>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</si>
  <si>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</si>
  <si>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</si>
  <si>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</si>
  <si>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</si>
  <si>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</si>
  <si>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</si>
  <si>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</si>
  <si>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</si>
  <si>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</si>
  <si>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</si>
  <si>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</si>
  <si>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</si>
  <si>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</si>
  <si>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</si>
  <si>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</si>
  <si>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</si>
  <si>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</si>
  <si>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</si>
  <si>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</si>
  <si>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</si>
  <si>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</si>
  <si>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</si>
  <si>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</si>
  <si>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</si>
  <si>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</si>
  <si>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</si>
  <si>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</si>
  <si>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</si>
  <si>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</si>
  <si>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</si>
  <si>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</si>
  <si>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</si>
  <si>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</si>
  <si>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</si>
  <si>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</si>
  <si>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</si>
  <si>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</si>
  <si>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</si>
  <si>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</si>
  <si>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</si>
  <si>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</si>
  <si>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</si>
  <si>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</si>
  <si>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</si>
  <si>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</si>
  <si>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</si>
  <si>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</si>
  <si>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</si>
  <si>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</si>
  <si>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</si>
  <si>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</si>
  <si>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</si>
  <si>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</si>
  <si>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</si>
  <si>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</si>
  <si>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</si>
  <si>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</si>
  <si>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</si>
  <si>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</si>
  <si>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</si>
  <si>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</si>
  <si>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</si>
  <si>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</si>
  <si>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</si>
  <si>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</si>
  <si>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</si>
  <si>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</si>
  <si>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</si>
  <si>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</si>
  <si>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</si>
  <si>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</si>
  <si>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</si>
  <si>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</si>
  <si>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</si>
  <si>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</si>
  <si>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</si>
  <si>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</si>
  <si>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</si>
  <si>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</si>
  <si>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</si>
  <si>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</si>
  <si>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</si>
  <si>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</si>
  <si>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</si>
  <si>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</si>
  <si>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</si>
  <si>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</si>
  <si>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</si>
  <si>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</si>
  <si>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</si>
  <si>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</si>
  <si>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</si>
  <si>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</si>
  <si>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</si>
  <si>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</si>
  <si>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</si>
  <si>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</si>
  <si>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</si>
  <si>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</si>
  <si>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</si>
  <si>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</si>
  <si>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</si>
  <si>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</si>
  <si>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</si>
  <si>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</si>
  <si>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</si>
  <si>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</si>
  <si>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</si>
  <si>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</si>
  <si>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</si>
  <si>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</si>
  <si>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</si>
  <si>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</si>
  <si>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</si>
  <si>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</si>
  <si>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</si>
  <si>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</si>
  <si>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</si>
  <si>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</si>
  <si>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</si>
  <si>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</si>
  <si>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</si>
  <si>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</si>
  <si>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</si>
  <si>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</si>
  <si>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</si>
  <si>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</si>
  <si>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</si>
  <si>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</si>
  <si>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</si>
  <si>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</si>
  <si>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</si>
  <si>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</si>
  <si>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</si>
  <si>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</si>
  <si>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</si>
  <si>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</si>
  <si>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</si>
  <si>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</si>
  <si>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</si>
  <si>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</si>
  <si>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</si>
  <si>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</si>
  <si>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</si>
  <si>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</si>
  <si>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</si>
  <si>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</si>
  <si>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</si>
  <si>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</si>
  <si>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</si>
  <si>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</si>
  <si>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</si>
  <si>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</si>
  <si>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</si>
  <si>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</si>
  <si>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</si>
  <si>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</si>
  <si>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</si>
  <si>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</si>
  <si>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</si>
  <si>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</si>
  <si>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</si>
  <si>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</si>
  <si>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</si>
  <si>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</si>
  <si>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</si>
  <si>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</si>
  <si>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</si>
  <si>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</si>
  <si>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</si>
  <si>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</si>
  <si>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</si>
  <si>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</si>
  <si>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</si>
  <si>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</si>
  <si>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</si>
  <si>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</si>
  <si>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</si>
  <si>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</si>
  <si>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</si>
  <si>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</si>
  <si>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</si>
  <si>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</si>
  <si>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</si>
  <si>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</si>
  <si>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</si>
  <si>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</si>
  <si>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</si>
  <si>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</si>
  <si>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</si>
  <si>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</si>
  <si>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</si>
  <si>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</si>
  <si>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</si>
  <si>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</si>
  <si>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</si>
  <si>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</si>
  <si>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</si>
  <si>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</si>
  <si>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</si>
  <si>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</si>
  <si>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</si>
  <si>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</si>
  <si>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</si>
  <si>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</si>
  <si>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</si>
  <si>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</si>
  <si>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</si>
  <si>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</si>
  <si>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</si>
  <si>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</si>
  <si>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</si>
  <si>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</si>
  <si>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</si>
  <si>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</si>
  <si>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</si>
  <si>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</si>
  <si>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</si>
  <si>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</si>
  <si>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</si>
  <si>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</si>
  <si>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</si>
  <si>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</si>
  <si>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</si>
  <si>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</si>
  <si>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</si>
  <si>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</si>
  <si>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</si>
  <si>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</si>
  <si>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</si>
  <si>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</si>
  <si>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</si>
  <si>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</si>
  <si>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</si>
  <si>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</si>
  <si>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</si>
  <si>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</si>
  <si>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</si>
  <si>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</si>
  <si>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</si>
  <si>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</si>
  <si>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</si>
  <si>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</si>
  <si>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</si>
  <si>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</si>
  <si>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</si>
  <si>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</si>
  <si>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</si>
  <si>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</si>
  <si>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</si>
  <si>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</si>
  <si>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</si>
  <si>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</si>
  <si>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</si>
  <si>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</si>
  <si>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</si>
  <si>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</si>
  <si>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</si>
  <si>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</si>
  <si>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</si>
  <si>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</si>
  <si>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</si>
  <si>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</si>
  <si>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</si>
  <si>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</si>
  <si>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</si>
  <si>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</si>
  <si>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</si>
  <si>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</si>
  <si>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</si>
  <si>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</si>
  <si>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</si>
  <si>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</si>
  <si>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</si>
  <si>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</si>
  <si>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</si>
  <si>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</si>
  <si>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</si>
  <si>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</si>
  <si>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</si>
  <si>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</si>
  <si>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</si>
  <si>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</si>
  <si>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</si>
  <si>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</si>
  <si>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</si>
  <si>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</si>
  <si>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</si>
  <si>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</si>
  <si>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</si>
  <si>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</si>
  <si>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</si>
  <si>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</si>
  <si>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</si>
  <si>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</si>
  <si>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</si>
  <si>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</si>
  <si>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</si>
  <si>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</si>
  <si>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</si>
  <si>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</si>
  <si>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</si>
  <si>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</si>
  <si>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</si>
  <si>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</si>
  <si>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</si>
  <si>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</si>
  <si>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</si>
  <si>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</si>
  <si>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</si>
  <si>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</si>
  <si>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</si>
  <si>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</si>
  <si>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</si>
  <si>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</si>
  <si>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</si>
  <si>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</si>
  <si>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</si>
  <si>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</si>
  <si>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</si>
  <si>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</si>
  <si>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</si>
  <si>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</si>
  <si>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</si>
  <si>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</si>
  <si>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</si>
  <si>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</si>
  <si>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</si>
  <si>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</si>
  <si>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</si>
  <si>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</si>
  <si>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</si>
  <si>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</si>
  <si>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</si>
  <si>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</si>
  <si>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</si>
  <si>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</si>
  <si>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</si>
  <si>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</si>
  <si>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</si>
  <si>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</si>
  <si>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</si>
  <si>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</si>
  <si>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</si>
  <si>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</si>
  <si>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</si>
  <si>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</si>
  <si>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</si>
  <si>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</si>
  <si>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</si>
  <si>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</si>
  <si>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</si>
  <si>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</si>
  <si>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</si>
  <si>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</si>
  <si>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</si>
  <si>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</si>
  <si>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</si>
  <si>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</si>
  <si>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</si>
  <si>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</si>
  <si>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</si>
  <si>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</si>
  <si>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</si>
  <si>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</si>
  <si>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</si>
  <si>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</si>
  <si>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</si>
  <si>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</si>
  <si>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</si>
  <si>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</si>
  <si>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</si>
  <si>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</si>
  <si>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</si>
  <si>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</si>
  <si>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</si>
  <si>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</si>
  <si>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</si>
  <si>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</si>
  <si>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</si>
  <si>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</si>
  <si>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</si>
  <si>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</si>
  <si>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</si>
  <si>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</si>
  <si>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</si>
  <si>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</si>
  <si>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</si>
  <si>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</si>
  <si>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</si>
  <si>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</si>
  <si>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</si>
  <si>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</si>
  <si>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</si>
  <si>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</si>
  <si>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</si>
  <si>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</si>
  <si>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</si>
  <si>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</si>
  <si>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</si>
  <si>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</si>
  <si>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</si>
  <si>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</si>
  <si>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</si>
  <si>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</si>
  <si>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</si>
  <si>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</si>
  <si>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</si>
  <si>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</si>
  <si>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</si>
  <si>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</si>
  <si>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</si>
  <si>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</si>
  <si>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</si>
  <si>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</si>
  <si>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</si>
  <si>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</si>
  <si>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</si>
  <si>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</si>
  <si>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</si>
  <si>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</si>
  <si>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</si>
  <si>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</si>
  <si>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</si>
  <si>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</si>
  <si>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</si>
  <si>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</si>
  <si>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</si>
  <si>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</si>
  <si>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</si>
  <si>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</si>
  <si>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</si>
  <si>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</si>
  <si>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</si>
  <si>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</si>
  <si>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</si>
  <si>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</si>
  <si>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</si>
  <si>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</si>
  <si>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</si>
  <si>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</si>
  <si>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</si>
  <si>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</si>
  <si>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</si>
  <si>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</si>
  <si>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</si>
  <si>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</si>
  <si>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</si>
  <si>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</si>
  <si>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</si>
  <si>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</si>
  <si>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</si>
  <si>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</si>
  <si>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</si>
  <si>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</si>
  <si>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</si>
  <si>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</si>
  <si>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</si>
  <si>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</si>
  <si>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</si>
  <si>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</si>
  <si>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</si>
  <si>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</si>
  <si>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</si>
  <si>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</si>
  <si>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</si>
  <si>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</si>
  <si>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</si>
  <si>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</si>
  <si>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</si>
  <si>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</si>
  <si>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</si>
  <si>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</si>
  <si>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</si>
  <si>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</si>
  <si>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</si>
  <si>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</si>
  <si>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</si>
  <si>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</si>
  <si>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</si>
  <si>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</si>
  <si>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</si>
  <si>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</si>
  <si>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</si>
  <si>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</si>
  <si>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</si>
  <si>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</si>
  <si>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</si>
  <si>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</si>
  <si>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</si>
  <si>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</si>
  <si>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</si>
  <si>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</si>
  <si>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</si>
  <si>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</si>
  <si>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</si>
  <si>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</si>
  <si>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</si>
  <si>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</si>
  <si>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</si>
  <si>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</si>
  <si>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</si>
  <si>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</si>
  <si>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</si>
  <si>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</si>
  <si>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</si>
  <si>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</si>
  <si>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</si>
  <si>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</si>
  <si>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</si>
  <si>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</si>
  <si>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</si>
  <si>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</si>
  <si>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</si>
  <si>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</si>
  <si>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</si>
  <si>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</si>
  <si>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</si>
  <si>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</si>
  <si>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</si>
  <si>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</si>
  <si>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</si>
  <si>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</si>
  <si>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</si>
  <si>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</si>
  <si>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</si>
  <si>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</si>
  <si>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</si>
  <si>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</si>
  <si>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</si>
  <si>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</si>
  <si>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</si>
  <si>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</si>
  <si>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</si>
  <si>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</si>
  <si>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</si>
  <si>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</si>
  <si>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</si>
  <si>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</si>
  <si>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</si>
  <si>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</si>
  <si>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</si>
  <si>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</si>
  <si>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</si>
  <si>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</si>
  <si>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</si>
  <si>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</si>
  <si>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</si>
  <si>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</si>
  <si>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</si>
  <si>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</si>
  <si>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</si>
  <si>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</si>
  <si>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</si>
  <si>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</si>
  <si>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</si>
  <si>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</si>
  <si>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</si>
  <si>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</si>
  <si>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</si>
  <si>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</si>
  <si>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</si>
  <si>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</si>
  <si>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</si>
  <si>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</si>
  <si>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</si>
  <si>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</si>
  <si>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</si>
  <si>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</si>
  <si>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</si>
  <si>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</si>
  <si>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</si>
  <si>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</si>
  <si>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</si>
  <si>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</si>
  <si>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</si>
  <si>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</si>
  <si>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</si>
  <si>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</si>
  <si>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</si>
  <si>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</si>
  <si>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</si>
  <si>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</si>
  <si>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</si>
  <si>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</si>
  <si>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</si>
  <si>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</si>
  <si>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</si>
  <si>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</si>
  <si>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</si>
  <si>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</si>
  <si>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</si>
  <si>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</si>
  <si>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</si>
  <si>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</si>
  <si>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</si>
  <si>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</si>
  <si>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</si>
  <si>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</si>
  <si>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</si>
  <si>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</si>
  <si>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</si>
  <si>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</si>
  <si>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</si>
  <si>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</si>
  <si>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</si>
  <si>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</si>
  <si>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</si>
  <si>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</si>
  <si>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</si>
  <si>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</si>
  <si>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</si>
  <si>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</si>
  <si>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</si>
  <si>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</si>
  <si>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</si>
  <si>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</si>
  <si>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</si>
  <si>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</si>
  <si>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</si>
  <si>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</si>
  <si>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</si>
  <si>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</si>
  <si>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</si>
  <si>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</si>
  <si>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</si>
  <si>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</si>
  <si>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</si>
  <si>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</si>
  <si>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</si>
  <si>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</si>
  <si>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</si>
  <si>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</si>
  <si>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</si>
  <si>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</si>
  <si>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</si>
  <si>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</si>
  <si>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</si>
  <si>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</si>
  <si>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</si>
  <si>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</si>
  <si>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</si>
  <si>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</si>
  <si>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</si>
  <si>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</si>
  <si>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</si>
  <si>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</si>
  <si>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</si>
  <si>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</si>
  <si>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</si>
  <si>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</si>
  <si>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</si>
  <si>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</si>
  <si>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</si>
  <si>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</si>
  <si>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</si>
  <si>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</si>
  <si>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</si>
  <si>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</si>
  <si>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</si>
  <si>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</si>
  <si>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</si>
  <si>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</si>
  <si>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</si>
  <si>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</si>
  <si>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</si>
  <si>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</si>
  <si>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</si>
  <si>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</si>
  <si>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</si>
  <si>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</si>
  <si>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</si>
  <si>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</si>
  <si>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</si>
  <si>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</si>
  <si>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</si>
  <si>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</si>
  <si>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</si>
  <si>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</si>
  <si>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</si>
  <si>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</si>
  <si>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</si>
  <si>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</si>
  <si>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</si>
  <si>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</si>
  <si>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</si>
  <si>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</si>
  <si>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</si>
  <si>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</si>
  <si>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</si>
  <si>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</si>
  <si>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</si>
  <si>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</si>
  <si>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</si>
  <si>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</si>
  <si>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</si>
  <si>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</si>
  <si>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</si>
  <si>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</si>
  <si>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</si>
  <si>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</si>
  <si>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</si>
  <si>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</si>
  <si>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</si>
  <si>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</si>
  <si>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</si>
  <si>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</si>
  <si>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</si>
  <si>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</si>
  <si>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</si>
  <si>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</si>
  <si>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</si>
  <si>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</si>
  <si>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</si>
  <si>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</si>
  <si>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</si>
  <si>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</si>
  <si>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</si>
  <si>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</si>
  <si>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</si>
  <si>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</si>
  <si>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</si>
  <si>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</si>
  <si>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</si>
  <si>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</si>
  <si>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</si>
  <si>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</si>
  <si>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</si>
  <si>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</si>
  <si>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</si>
  <si>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</si>
  <si>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</si>
  <si>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</si>
  <si>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</si>
  <si>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</si>
  <si>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</si>
  <si>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</si>
  <si>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</si>
  <si>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</si>
  <si>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</si>
  <si>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</si>
  <si>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</si>
  <si>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</si>
  <si>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</si>
  <si>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</si>
  <si>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</si>
  <si>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</si>
  <si>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</si>
  <si>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</si>
  <si>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</si>
  <si>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</si>
  <si>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</si>
  <si>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</si>
  <si>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</si>
  <si>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</si>
  <si>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</si>
  <si>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</si>
  <si>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</si>
  <si>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</si>
  <si>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</si>
  <si>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</si>
  <si>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</si>
  <si>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</si>
  <si>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</si>
  <si>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</si>
  <si>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</si>
  <si>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</si>
  <si>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</si>
  <si>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</si>
  <si>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</si>
  <si>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</si>
  <si>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</si>
  <si>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</si>
  <si>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</si>
  <si>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</si>
  <si>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</si>
  <si>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</si>
  <si>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</si>
  <si>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</si>
  <si>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</si>
  <si>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</si>
  <si>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</si>
  <si>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</si>
  <si>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</si>
  <si>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</si>
  <si>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</si>
  <si>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</si>
  <si>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</si>
  <si>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</si>
  <si>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</si>
  <si>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</si>
  <si>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</si>
  <si>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</si>
  <si>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</si>
  <si>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</si>
  <si>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</si>
  <si>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</si>
  <si>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</si>
  <si>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</si>
  <si>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</si>
  <si>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</si>
  <si>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</si>
  <si>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</si>
  <si>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</si>
  <si>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</si>
  <si>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</si>
  <si>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</si>
  <si>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</si>
  <si>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</si>
  <si>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</si>
  <si>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</si>
  <si>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</si>
  <si>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</si>
  <si>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</si>
  <si>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</si>
  <si>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</si>
  <si>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</si>
  <si>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</si>
  <si>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</si>
  <si>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</si>
  <si>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</si>
  <si>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</si>
  <si>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</si>
  <si>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</si>
  <si>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</si>
  <si>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</si>
  <si>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</si>
  <si>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</si>
  <si>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</si>
  <si>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</si>
  <si>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</si>
  <si>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</si>
  <si>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</si>
  <si>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</si>
  <si>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</si>
  <si>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</si>
  <si>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</si>
  <si>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</si>
  <si>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</si>
  <si>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</si>
  <si>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</si>
  <si>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</si>
  <si>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</si>
  <si>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</si>
  <si>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</si>
  <si>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</si>
  <si>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</si>
  <si>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</si>
  <si>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</si>
  <si>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</si>
  <si>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</si>
  <si>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</si>
  <si>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</si>
  <si>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</si>
  <si>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</si>
  <si>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</si>
  <si>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</si>
  <si>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</si>
  <si>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</si>
  <si>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</si>
  <si>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</si>
  <si>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</si>
  <si>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</si>
  <si>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</si>
  <si>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</si>
  <si>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</si>
  <si>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</si>
  <si>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</si>
  <si>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</si>
  <si>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</si>
  <si>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</si>
  <si>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</si>
  <si>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</si>
  <si>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</si>
  <si>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</si>
  <si>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</si>
  <si>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</si>
  <si>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</si>
  <si>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</si>
  <si>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</si>
  <si>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</si>
  <si>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</si>
  <si>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</si>
  <si>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</si>
  <si>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</si>
  <si>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</si>
  <si>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</si>
  <si>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</si>
  <si>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</si>
  <si>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</si>
  <si>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</si>
  <si>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</si>
  <si>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</si>
  <si>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</si>
  <si>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</si>
  <si>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</si>
  <si>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</si>
  <si>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</si>
  <si>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</si>
  <si>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</si>
  <si>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</si>
  <si>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</si>
  <si>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</si>
  <si>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</si>
  <si>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</si>
  <si>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</si>
  <si>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</si>
  <si>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</si>
  <si>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</si>
  <si>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</si>
  <si>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</si>
  <si>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</si>
  <si>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</si>
  <si>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</si>
  <si>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</si>
  <si>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</si>
  <si>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</si>
  <si>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</si>
  <si>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</si>
  <si>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</si>
  <si>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</si>
  <si>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</si>
  <si>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</si>
  <si>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</si>
  <si>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</si>
  <si>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</si>
  <si>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</si>
  <si>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</si>
  <si>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</si>
  <si>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</si>
  <si>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</si>
  <si>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</si>
  <si>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</si>
  <si>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</si>
  <si>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</si>
  <si>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</si>
  <si>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</si>
  <si>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</si>
  <si>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</si>
  <si>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</si>
  <si>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</si>
  <si>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</si>
  <si>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</si>
  <si>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</si>
  <si>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</si>
  <si>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</si>
  <si>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</si>
  <si>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</si>
  <si>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</si>
  <si>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</si>
  <si>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</si>
  <si>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</si>
  <si>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</si>
  <si>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</si>
  <si>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</si>
  <si>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</si>
  <si>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</si>
  <si>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</si>
  <si>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</si>
  <si>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</si>
  <si>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</si>
  <si>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</si>
  <si>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</si>
  <si>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</si>
  <si>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</si>
  <si>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</si>
  <si>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</si>
  <si>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</si>
  <si>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</si>
  <si>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</si>
  <si>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</si>
  <si>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</si>
  <si>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</si>
  <si>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</si>
  <si>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</si>
  <si>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</si>
  <si>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</si>
  <si>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</si>
  <si>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</si>
  <si>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</si>
  <si>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</si>
  <si>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</si>
  <si>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</si>
  <si>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</si>
  <si>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</si>
  <si>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</si>
  <si>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</si>
  <si>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</si>
  <si>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</si>
  <si>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</si>
  <si>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</si>
  <si>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</si>
  <si>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</si>
  <si>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</si>
  <si>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</si>
  <si>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</si>
  <si>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</si>
  <si>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</si>
  <si>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</si>
  <si>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</si>
  <si>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</si>
  <si>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</si>
  <si>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</si>
  <si>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</si>
  <si>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</si>
  <si>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</si>
  <si>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</si>
  <si>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</si>
  <si>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</si>
  <si>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</si>
  <si>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</si>
  <si>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</si>
  <si>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</si>
  <si>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</si>
  <si>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</si>
  <si>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</si>
  <si>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</si>
  <si>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</si>
  <si>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</si>
  <si>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</si>
  <si>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</si>
  <si>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</si>
  <si>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</si>
  <si>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</si>
  <si>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</si>
  <si>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</si>
  <si>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</si>
  <si>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</si>
  <si>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</si>
  <si>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</si>
  <si>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</si>
  <si>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</si>
  <si>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</si>
  <si>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</si>
  <si>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</si>
  <si>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</si>
  <si>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</si>
  <si>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</si>
  <si>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</si>
  <si>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</si>
  <si>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</si>
  <si>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</si>
  <si>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</si>
  <si>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</si>
  <si>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</si>
  <si>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</si>
  <si>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</si>
  <si>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</si>
  <si>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</si>
  <si>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</si>
  <si>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</si>
  <si>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</si>
  <si>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</si>
  <si>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</si>
  <si>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</si>
  <si>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</si>
  <si>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</si>
  <si>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</si>
  <si>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</si>
  <si>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</si>
  <si>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</si>
  <si>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</si>
  <si>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</si>
  <si>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</si>
  <si>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</si>
  <si>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</si>
  <si>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</si>
  <si>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</si>
  <si>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</si>
  <si>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</si>
  <si>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</si>
  <si>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</si>
  <si>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</si>
  <si>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</si>
  <si>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</si>
  <si>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</si>
  <si>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</si>
  <si>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</si>
  <si>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</si>
  <si>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</si>
  <si>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</si>
  <si>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</si>
  <si>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</si>
  <si>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</si>
  <si>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</si>
  <si>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</si>
  <si>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</si>
  <si>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</si>
  <si>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</si>
  <si>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</si>
  <si>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</si>
  <si>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</si>
  <si>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</si>
  <si>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</si>
  <si>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</si>
  <si>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</si>
  <si>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</si>
  <si>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</si>
  <si>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</si>
  <si>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</si>
  <si>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</si>
  <si>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</si>
  <si>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</si>
  <si>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</si>
  <si>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</si>
  <si>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</si>
  <si>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</si>
  <si>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</si>
  <si>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</si>
  <si>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</si>
  <si>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</si>
  <si>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</si>
  <si>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</si>
  <si>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</si>
  <si>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</si>
  <si>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</si>
  <si>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</si>
  <si>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</si>
  <si>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</si>
  <si>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</si>
  <si>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</si>
  <si>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</si>
  <si>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</si>
  <si>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</si>
  <si>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</si>
  <si>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</si>
  <si>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</si>
  <si>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</si>
  <si>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</si>
  <si>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</si>
  <si>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</si>
  <si>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</si>
  <si>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</si>
  <si>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</si>
  <si>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</si>
  <si>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</si>
  <si>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</si>
  <si>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</si>
  <si>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</si>
  <si>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</si>
  <si>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</si>
  <si>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</si>
  <si>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</si>
  <si>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</si>
  <si>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</si>
  <si>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</si>
  <si>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</si>
  <si>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</si>
  <si>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</si>
  <si>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</si>
  <si>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</si>
  <si>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</si>
  <si>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</si>
  <si>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</si>
  <si>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</si>
  <si>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</si>
  <si>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</si>
  <si>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</si>
  <si>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</si>
  <si>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</si>
  <si>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</si>
  <si>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</si>
  <si>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</si>
  <si>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</si>
  <si>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</si>
  <si>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</si>
  <si>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</si>
  <si>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</si>
  <si>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</si>
  <si>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</si>
  <si>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</si>
  <si>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</si>
  <si>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</si>
  <si>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</si>
  <si>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</si>
  <si>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</si>
  <si>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</si>
  <si>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</si>
  <si>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</si>
  <si>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</si>
  <si>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</si>
  <si>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</si>
  <si>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</si>
  <si>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</si>
  <si>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</si>
  <si>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</si>
  <si>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</si>
  <si>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</si>
  <si>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</si>
  <si>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</si>
  <si>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</si>
  <si>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</si>
  <si>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</si>
  <si>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</si>
  <si>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</si>
  <si>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</si>
  <si>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</si>
  <si>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</si>
  <si>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</si>
  <si>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</si>
  <si>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</si>
  <si>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</si>
  <si>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</si>
  <si>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</si>
  <si>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</si>
  <si>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</si>
  <si>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</si>
  <si>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</si>
  <si>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</si>
  <si>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</si>
  <si>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</si>
  <si>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</si>
  <si>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</si>
  <si>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</si>
  <si>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</si>
  <si>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</si>
  <si>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</si>
  <si>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</si>
  <si>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</si>
  <si>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</si>
  <si>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</si>
  <si>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</si>
  <si>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</si>
  <si>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</si>
  <si>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</si>
  <si>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</si>
  <si>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</si>
  <si>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</si>
  <si>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</si>
  <si>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</si>
  <si>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</si>
  <si>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</si>
  <si>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</si>
  <si>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</si>
  <si>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</si>
  <si>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</si>
  <si>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</si>
  <si>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</si>
  <si>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</si>
  <si>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</si>
  <si>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</si>
  <si>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</si>
  <si>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</si>
  <si>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</si>
  <si>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</si>
  <si>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</si>
  <si>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</si>
  <si>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</si>
  <si>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</si>
  <si>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</si>
  <si>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</si>
  <si>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</si>
  <si>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</si>
  <si>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</si>
  <si>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</si>
  <si>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</si>
  <si>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</si>
  <si>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</si>
  <si>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</si>
  <si>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</si>
  <si>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</si>
  <si>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</si>
  <si>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</si>
  <si>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</si>
  <si>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</si>
  <si>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</si>
  <si>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</si>
  <si>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</si>
  <si>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</si>
  <si>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</si>
  <si>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</si>
  <si>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</si>
  <si>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</si>
  <si>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</si>
  <si>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</si>
  <si>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</si>
  <si>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</si>
  <si>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</si>
  <si>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</si>
  <si>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</si>
  <si>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</si>
  <si>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</si>
  <si>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</si>
  <si>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</si>
  <si>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</si>
  <si>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</si>
  <si>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</si>
  <si>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</si>
  <si>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</si>
  <si>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</si>
  <si>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</si>
  <si>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</si>
  <si>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</si>
  <si>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</si>
  <si>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</si>
  <si>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</si>
  <si>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</si>
  <si>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</si>
  <si>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</si>
  <si>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</si>
  <si>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</si>
  <si>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</si>
  <si>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</si>
  <si>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</si>
  <si>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</si>
  <si>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</si>
  <si>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</si>
  <si>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</si>
  <si>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</si>
  <si>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</si>
  <si>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</si>
  <si>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</si>
  <si>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</si>
  <si>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</si>
  <si>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</si>
  <si>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</si>
  <si>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</si>
  <si>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</si>
  <si>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</si>
  <si>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</si>
  <si>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</si>
  <si>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</si>
  <si>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</si>
  <si>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</si>
  <si>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</si>
  <si>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</si>
  <si>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</si>
  <si>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</si>
  <si>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</si>
  <si>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</si>
  <si>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</si>
  <si>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</si>
  <si>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</si>
  <si>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</si>
  <si>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</si>
  <si>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</si>
  <si>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</si>
  <si>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</si>
  <si>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</si>
  <si>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</si>
  <si>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</si>
  <si>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</si>
  <si>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</si>
  <si>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</si>
  <si>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</si>
  <si>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</si>
  <si>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</si>
  <si>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</si>
  <si>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</si>
  <si>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</si>
  <si>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</si>
  <si>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</si>
  <si>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</si>
  <si>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</si>
  <si>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</si>
  <si>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</si>
  <si>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</si>
  <si>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</si>
  <si>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</si>
  <si>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</si>
  <si>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</si>
  <si>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</si>
  <si>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</si>
  <si>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</si>
  <si>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</si>
  <si>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</si>
  <si>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</si>
  <si>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</si>
  <si>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</si>
  <si>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</si>
  <si>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</si>
  <si>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</si>
  <si>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</si>
  <si>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</si>
  <si>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</si>
  <si>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</si>
  <si>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</si>
  <si>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</si>
  <si>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</si>
  <si>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</si>
  <si>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</si>
  <si>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</si>
  <si>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</si>
  <si>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</si>
  <si>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</si>
  <si>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</si>
  <si>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</si>
  <si>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</si>
  <si>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</si>
  <si>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</si>
  <si>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</si>
  <si>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</si>
  <si>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</si>
  <si>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</si>
  <si>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</si>
  <si>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</si>
  <si>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</si>
  <si>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</si>
  <si>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</si>
  <si>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</si>
  <si>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</si>
  <si>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</si>
  <si>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</si>
  <si>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</si>
  <si>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</si>
  <si>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</si>
  <si>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</si>
  <si>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</si>
  <si>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</si>
  <si>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</si>
  <si>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</si>
  <si>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</si>
  <si>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</si>
  <si>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</si>
  <si>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</si>
  <si>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</si>
  <si>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</si>
  <si>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</si>
  <si>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</si>
  <si>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</si>
  <si>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</si>
  <si>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</si>
  <si>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</si>
  <si>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</si>
  <si>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</si>
  <si>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</si>
  <si>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</si>
  <si>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</si>
  <si>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</si>
  <si>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</si>
  <si>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</si>
  <si>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</si>
  <si>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</si>
  <si>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</si>
  <si>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</si>
  <si>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</si>
  <si>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</si>
  <si>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</si>
  <si>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</si>
  <si>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</si>
  <si>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</si>
  <si>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</si>
  <si>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</si>
  <si>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</si>
  <si>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</si>
  <si>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</si>
  <si>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</si>
  <si>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</si>
  <si>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</si>
  <si>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</si>
  <si>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</si>
  <si>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</si>
  <si>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</si>
  <si>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</si>
  <si>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</si>
  <si>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</si>
  <si>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</si>
  <si>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</si>
  <si>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</si>
  <si>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</si>
  <si>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</si>
  <si>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</si>
  <si>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</si>
  <si>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</si>
  <si>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</si>
  <si>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</si>
  <si>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</si>
  <si>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</si>
  <si>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</si>
  <si>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</si>
  <si>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</si>
  <si>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</si>
  <si>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</si>
  <si>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</si>
  <si>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</si>
  <si>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</si>
  <si>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</si>
  <si>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</si>
  <si>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</si>
  <si>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</si>
  <si>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</si>
  <si>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</si>
  <si>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</si>
  <si>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</si>
  <si>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</si>
  <si>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</si>
  <si>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</si>
  <si>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</si>
  <si>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</si>
  <si>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</si>
  <si>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</si>
  <si>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</si>
  <si>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</si>
  <si>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</si>
  <si>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</si>
  <si>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</si>
  <si>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</si>
  <si>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</si>
  <si>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</si>
  <si>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</si>
  <si>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</si>
  <si>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</si>
  <si>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</si>
  <si>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</si>
  <si>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</si>
  <si>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</si>
  <si>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</si>
  <si>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</si>
  <si>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</si>
  <si>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</si>
  <si>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</si>
  <si>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</si>
  <si>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</si>
  <si>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</si>
  <si>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</si>
  <si>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</si>
  <si>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</si>
  <si>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</si>
  <si>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</si>
  <si>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</si>
  <si>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</si>
  <si>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</si>
  <si>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</si>
  <si>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</si>
  <si>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</si>
  <si>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</si>
  <si>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</si>
  <si>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</si>
  <si>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</si>
  <si>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</si>
  <si>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</si>
  <si>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</si>
  <si>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</si>
  <si>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</si>
  <si>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</si>
  <si>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</si>
  <si>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</si>
  <si>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</si>
  <si>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</si>
  <si>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</si>
  <si>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</si>
  <si>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</si>
  <si>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</si>
  <si>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</si>
  <si>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</si>
  <si>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</si>
  <si>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</si>
  <si>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</si>
  <si>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</si>
  <si>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</si>
  <si>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</si>
  <si>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</si>
  <si>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</si>
  <si>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</si>
  <si>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</si>
  <si>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</si>
  <si>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</si>
  <si>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</si>
  <si>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</si>
  <si>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</si>
  <si>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</si>
  <si>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</si>
  <si>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</si>
  <si>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</si>
  <si>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</si>
  <si>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</si>
  <si>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</si>
  <si>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</si>
  <si>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</si>
  <si>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</si>
  <si>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</si>
  <si>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</si>
  <si>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</si>
  <si>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</si>
  <si>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</si>
  <si>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</si>
  <si>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</si>
  <si>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</si>
  <si>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</si>
  <si>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</si>
  <si>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</si>
  <si>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</si>
  <si>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</si>
  <si>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</si>
  <si>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</si>
  <si>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</si>
  <si>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</si>
  <si>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</si>
  <si>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</si>
  <si>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</si>
  <si>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</si>
  <si>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</si>
  <si>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</si>
  <si>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</si>
  <si>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</si>
  <si>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</si>
  <si>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</si>
  <si>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</si>
  <si>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</si>
  <si>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</si>
  <si>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</si>
  <si>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</si>
  <si>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</si>
  <si>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</si>
  <si>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</si>
  <si>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</si>
  <si>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</si>
  <si>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</si>
  <si>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</si>
  <si>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</si>
  <si>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</si>
  <si>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</si>
  <si>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</si>
  <si>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</si>
  <si>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</si>
  <si>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</si>
  <si>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</si>
  <si>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</si>
  <si>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</si>
  <si>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</si>
  <si>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</si>
  <si>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</si>
  <si>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</si>
  <si>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</si>
  <si>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</si>
  <si>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</si>
  <si>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</si>
  <si>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</si>
  <si>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</si>
  <si>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</si>
  <si>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</si>
  <si>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</si>
  <si>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</si>
  <si>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</si>
  <si>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</si>
  <si>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</si>
  <si>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</si>
  <si>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</si>
  <si>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</si>
  <si>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</si>
  <si>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</si>
  <si>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</si>
  <si>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</si>
  <si>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</si>
  <si>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</si>
  <si>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</si>
  <si>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</si>
  <si>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</si>
  <si>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</si>
  <si>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</si>
  <si>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</si>
  <si>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</si>
  <si>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</si>
  <si>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</si>
  <si>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</si>
  <si>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</si>
  <si>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</si>
  <si>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</si>
  <si>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</si>
  <si>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</si>
  <si>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</si>
  <si>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</si>
  <si>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</si>
  <si>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</si>
  <si>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</si>
  <si>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</si>
  <si>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</si>
  <si>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</si>
  <si>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</si>
  <si>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</si>
  <si>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</si>
  <si>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</si>
  <si>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</si>
  <si>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</si>
  <si>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</si>
  <si>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</si>
  <si>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</si>
  <si>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</si>
  <si>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</si>
  <si>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</si>
  <si>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</si>
  <si>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</si>
  <si>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</si>
  <si>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</si>
  <si>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</si>
  <si>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</si>
  <si>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</si>
  <si>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</si>
  <si>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</si>
  <si>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</si>
  <si>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</si>
  <si>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</si>
  <si>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</si>
  <si>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</si>
  <si>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</si>
  <si>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</si>
  <si>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</si>
  <si>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</si>
  <si>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</si>
  <si>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</si>
  <si>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</si>
  <si>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</si>
  <si>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</si>
  <si>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</si>
  <si>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</si>
  <si>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</si>
  <si>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</si>
  <si>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</si>
  <si>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</si>
  <si>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</si>
  <si>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</si>
  <si>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</si>
  <si>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</si>
  <si>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</si>
  <si>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</si>
  <si>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</si>
  <si>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</si>
  <si>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</si>
  <si>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</si>
  <si>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</si>
  <si>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</si>
  <si>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</si>
  <si>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</si>
  <si>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</si>
  <si>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</si>
  <si>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</si>
  <si>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</si>
  <si>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</si>
  <si>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</si>
  <si>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</si>
  <si>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</si>
  <si>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</si>
  <si>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</si>
  <si>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</si>
  <si>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</si>
  <si>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</si>
  <si>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</si>
  <si>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</si>
  <si>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</si>
  <si>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</si>
  <si>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</si>
  <si>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</si>
  <si>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</si>
  <si>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</si>
  <si>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</si>
  <si>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</si>
  <si>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</si>
  <si>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</si>
  <si>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</si>
  <si>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</si>
  <si>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</si>
  <si>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</si>
  <si>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</si>
  <si>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</si>
  <si>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</si>
  <si>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</si>
  <si>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</si>
  <si>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</si>
  <si>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</si>
  <si>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</si>
  <si>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</si>
  <si>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</si>
  <si>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</si>
  <si>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</si>
  <si>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</si>
  <si>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</si>
  <si>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</si>
  <si>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</si>
  <si>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</si>
  <si>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</si>
  <si>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</si>
  <si>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</si>
  <si>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</si>
  <si>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</si>
  <si>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</si>
  <si>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</si>
  <si>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</si>
  <si>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</si>
  <si>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</si>
  <si>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</si>
  <si>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</si>
  <si>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</si>
  <si>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</si>
  <si>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</si>
  <si>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</si>
  <si>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</si>
  <si>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</si>
  <si>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</si>
  <si>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</si>
  <si>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</si>
  <si>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</si>
  <si>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</si>
  <si>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</si>
  <si>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</si>
  <si>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</si>
  <si>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</si>
  <si>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</si>
  <si>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</si>
  <si>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</si>
  <si>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</si>
  <si>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</si>
  <si>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</si>
  <si>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</si>
  <si>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</si>
  <si>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</si>
  <si>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</si>
  <si>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</si>
  <si>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</si>
  <si>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</si>
  <si>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</si>
  <si>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</si>
  <si>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</si>
  <si>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</si>
  <si>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</si>
  <si>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</si>
  <si>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</si>
  <si>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</si>
  <si>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</si>
  <si>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</si>
  <si>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</si>
  <si>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</si>
  <si>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</si>
  <si>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</si>
  <si>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</si>
  <si>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</si>
  <si>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</si>
  <si>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</si>
  <si>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</si>
  <si>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</si>
  <si>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</si>
  <si>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</si>
  <si>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</si>
  <si>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</si>
  <si>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</si>
  <si>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</si>
  <si>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</si>
  <si>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</si>
  <si>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</si>
  <si>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</si>
  <si>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</si>
  <si>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</si>
  <si>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</si>
  <si>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</si>
  <si>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</si>
  <si>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</si>
  <si>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</si>
  <si>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</si>
  <si>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</si>
  <si>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</si>
  <si>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</si>
  <si>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</si>
  <si>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</si>
  <si>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</si>
  <si>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</si>
  <si>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</si>
  <si>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</si>
  <si>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</si>
  <si>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</si>
  <si>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</si>
  <si>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</si>
  <si>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</si>
  <si>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</si>
  <si>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</si>
  <si>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</si>
  <si>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</si>
  <si>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</si>
  <si>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</si>
  <si>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</si>
  <si>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</si>
  <si>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</si>
  <si>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</si>
  <si>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</si>
  <si>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</si>
  <si>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</si>
  <si>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</si>
  <si>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</si>
  <si>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</si>
  <si>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</si>
  <si>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</si>
  <si>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</si>
  <si>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</si>
  <si>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</si>
  <si>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</si>
  <si>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</si>
  <si>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</si>
  <si>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</si>
  <si>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</si>
  <si>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</si>
  <si>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</si>
  <si>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</si>
  <si>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</si>
  <si>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</si>
  <si>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</si>
  <si>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</si>
  <si>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</si>
  <si>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</si>
  <si>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</si>
  <si>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</si>
  <si>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</si>
  <si>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</si>
  <si>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</si>
  <si>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</si>
  <si>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</si>
  <si>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</si>
  <si>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</si>
  <si>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</si>
  <si>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</si>
  <si>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</si>
  <si>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</si>
  <si>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</si>
  <si>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</si>
  <si>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</si>
  <si>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</si>
  <si>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</si>
  <si>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</si>
  <si>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</si>
  <si>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</si>
  <si>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</si>
  <si>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</si>
  <si>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</si>
  <si>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</si>
  <si>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</si>
  <si>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</si>
  <si>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</si>
  <si>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</si>
  <si>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</si>
  <si>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</si>
  <si>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</si>
  <si>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</si>
  <si>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</si>
  <si>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</si>
  <si>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</si>
  <si>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</si>
  <si>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</si>
  <si>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</si>
  <si>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</si>
  <si>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</si>
  <si>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</si>
  <si>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</si>
  <si>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</si>
  <si>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</si>
  <si>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</si>
  <si>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</si>
  <si>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</si>
  <si>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</si>
  <si>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</si>
  <si>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</si>
  <si>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</si>
  <si>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</si>
  <si>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</si>
  <si>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</si>
  <si>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</si>
  <si>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</si>
  <si>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</si>
  <si>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</si>
  <si>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</si>
  <si>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</si>
  <si>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</si>
  <si>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</si>
  <si>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</si>
  <si>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</si>
  <si>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</si>
  <si>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</si>
  <si>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</si>
  <si>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</si>
  <si>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</si>
  <si>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</si>
  <si>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</si>
  <si>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</si>
  <si>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</si>
  <si>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</si>
  <si>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</si>
  <si>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</si>
  <si>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</si>
  <si>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</si>
  <si>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</si>
  <si>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</si>
  <si>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</si>
  <si>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</si>
  <si>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</si>
  <si>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</si>
  <si>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</si>
  <si>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</si>
  <si>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</si>
  <si>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</si>
  <si>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</si>
  <si>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</si>
  <si>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</si>
  <si>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</si>
  <si>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</si>
  <si>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</si>
  <si>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</si>
  <si>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</si>
  <si>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</si>
  <si>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</si>
  <si>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</si>
  <si>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</si>
  <si>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</si>
  <si>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</si>
  <si>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</si>
  <si>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</si>
  <si>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</si>
  <si>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</si>
  <si>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</si>
  <si>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</si>
  <si>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</si>
  <si>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</si>
  <si>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</si>
  <si>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</si>
  <si>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</si>
  <si>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</si>
  <si>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</si>
  <si>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</si>
  <si>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</si>
  <si>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</si>
  <si>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</si>
  <si>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</si>
  <si>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</si>
  <si>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</si>
  <si>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</si>
  <si>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</si>
  <si>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</si>
  <si>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</si>
  <si>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</si>
  <si>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</si>
  <si>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</si>
  <si>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</si>
  <si>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</si>
  <si>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</si>
  <si>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</si>
  <si>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</si>
  <si>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</si>
  <si>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</si>
  <si>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</si>
  <si>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</si>
  <si>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</si>
  <si>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</si>
  <si>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</si>
  <si>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</si>
  <si>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</si>
  <si>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</si>
  <si>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</si>
  <si>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</si>
  <si>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</si>
  <si>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</si>
  <si>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</si>
  <si>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</si>
  <si>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</si>
  <si>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</si>
  <si>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</si>
  <si>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</si>
  <si>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</si>
  <si>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</si>
  <si>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</si>
  <si>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</si>
  <si>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</si>
  <si>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</si>
  <si>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</si>
  <si>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</si>
  <si>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</si>
  <si>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</si>
  <si>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</si>
  <si>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</si>
  <si>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</si>
  <si>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</si>
  <si>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</si>
  <si>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</si>
  <si>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</si>
  <si>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</si>
  <si>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</si>
  <si>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</si>
  <si>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</si>
  <si>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</si>
  <si>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</si>
  <si>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</si>
  <si>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</si>
  <si>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</si>
  <si>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</si>
  <si>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</si>
  <si>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</si>
  <si>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</si>
  <si>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</si>
  <si>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</si>
  <si>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</si>
  <si>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</si>
  <si>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</si>
  <si>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</si>
  <si>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</si>
  <si>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</si>
  <si>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</si>
  <si>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</si>
  <si>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</si>
  <si>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</si>
  <si>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</si>
  <si>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</si>
  <si>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</si>
  <si>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</si>
  <si>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</si>
  <si>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</si>
  <si>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</si>
  <si>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</si>
  <si>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</si>
  <si>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</si>
  <si>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</si>
  <si>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</si>
  <si>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</si>
  <si>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</si>
  <si>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</si>
  <si>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</si>
  <si>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</si>
  <si>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</si>
  <si>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</si>
  <si>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</si>
  <si>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</si>
  <si>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</si>
  <si>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</si>
  <si>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</si>
  <si>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</si>
  <si>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</si>
  <si>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</si>
  <si>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</si>
  <si>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</si>
  <si>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</si>
  <si>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</si>
  <si>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</si>
  <si>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</si>
  <si>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</si>
  <si>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</si>
  <si>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</si>
  <si>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</si>
  <si>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</si>
  <si>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</si>
  <si>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</si>
  <si>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</si>
  <si>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</si>
  <si>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</si>
  <si>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</si>
  <si>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</si>
  <si>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</si>
  <si>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</si>
  <si>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</si>
  <si>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</si>
  <si>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</si>
  <si>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</si>
  <si>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</si>
  <si>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</si>
  <si>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</si>
  <si>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</si>
  <si>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</si>
  <si>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</si>
  <si>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</si>
  <si>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</si>
  <si>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</si>
  <si>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</si>
  <si>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</si>
  <si>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</si>
  <si>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</si>
  <si>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</si>
  <si>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</si>
  <si>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</si>
  <si>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</si>
  <si>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</si>
  <si>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</si>
  <si>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</si>
  <si>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</si>
  <si>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</si>
  <si>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</si>
  <si>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</si>
  <si>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</si>
  <si>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</si>
  <si>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</si>
  <si>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</si>
  <si>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</si>
  <si>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</si>
  <si>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</si>
  <si>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</si>
  <si>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</si>
  <si>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</si>
  <si>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</si>
  <si>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</si>
  <si>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</si>
  <si>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</si>
  <si>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</si>
  <si>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</si>
  <si>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</si>
  <si>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</si>
  <si>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</si>
  <si>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</si>
  <si>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</si>
  <si>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</si>
  <si>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</si>
  <si>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</si>
  <si>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</si>
  <si>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</si>
  <si>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</si>
  <si>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</si>
  <si>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</si>
  <si>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</si>
  <si>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</si>
  <si>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</si>
  <si>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</si>
  <si>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</si>
  <si>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</si>
  <si>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</si>
  <si>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</si>
  <si>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</si>
  <si>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</si>
  <si>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</si>
  <si>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</si>
  <si>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</si>
  <si>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</si>
  <si>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</si>
  <si>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</si>
  <si>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</si>
  <si>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</si>
  <si>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</si>
  <si>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</si>
  <si>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</si>
  <si>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</si>
  <si>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</si>
  <si>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</si>
  <si>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</si>
  <si>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</si>
  <si>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</si>
  <si>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</si>
  <si>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</si>
  <si>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</si>
  <si>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</si>
  <si>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</si>
  <si>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</si>
  <si>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</si>
  <si>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</si>
  <si>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</si>
  <si>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</si>
  <si>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</si>
  <si>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</si>
  <si>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</si>
  <si>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</si>
  <si>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</si>
  <si>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</si>
  <si>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</si>
  <si>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</si>
  <si>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</si>
  <si>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</si>
  <si>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</si>
  <si>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</si>
  <si>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</si>
  <si>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</si>
  <si>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</si>
  <si>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</si>
  <si>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</si>
  <si>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</si>
  <si>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</si>
  <si>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</si>
  <si>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</si>
  <si>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</si>
  <si>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</si>
  <si>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</si>
  <si>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</si>
  <si>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</si>
  <si>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</si>
  <si>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</si>
  <si>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</si>
  <si>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</si>
  <si>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</si>
  <si>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</si>
  <si>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</si>
  <si>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</si>
  <si>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</si>
  <si>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</si>
  <si>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</si>
  <si>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</si>
  <si>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</si>
  <si>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</si>
  <si>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</si>
  <si>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</si>
  <si>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</si>
  <si>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</si>
  <si>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</si>
  <si>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</si>
  <si>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</si>
  <si>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</si>
  <si>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</si>
  <si>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</si>
  <si>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</si>
  <si>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</si>
  <si>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</si>
  <si>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</si>
  <si>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</si>
  <si>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</si>
  <si>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</si>
  <si>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</si>
  <si>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</si>
  <si>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</si>
  <si>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</si>
  <si>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</si>
  <si>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</si>
  <si>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</si>
  <si>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</si>
  <si>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</si>
  <si>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</si>
  <si>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</si>
  <si>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</si>
  <si>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</si>
  <si>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</si>
  <si>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</si>
  <si>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</si>
  <si>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</si>
  <si>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</si>
  <si>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</si>
  <si>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</si>
  <si>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</si>
  <si>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</si>
  <si>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</si>
  <si>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</si>
  <si>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</si>
  <si>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</si>
  <si>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</si>
  <si>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</si>
  <si>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</si>
  <si>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</si>
  <si>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</si>
  <si>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</si>
  <si>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</si>
  <si>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</si>
  <si>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</si>
  <si>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</si>
  <si>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</si>
  <si>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</si>
  <si>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</si>
  <si>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</si>
  <si>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</si>
  <si>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</si>
  <si>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</si>
  <si>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</si>
  <si>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</si>
  <si>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</si>
  <si>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</si>
  <si>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</si>
  <si>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</si>
  <si>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</si>
  <si>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</si>
  <si>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</si>
  <si>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</si>
  <si>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</si>
  <si>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</si>
  <si>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</si>
  <si>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</si>
  <si>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</si>
  <si>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</si>
  <si>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</si>
  <si>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</si>
  <si>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</si>
  <si>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</si>
  <si>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</si>
  <si>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</si>
  <si>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</si>
  <si>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</si>
  <si>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</si>
  <si>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</si>
  <si>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</si>
  <si>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</si>
  <si>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</si>
  <si>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</si>
  <si>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</si>
  <si>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</si>
  <si>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</si>
  <si>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</si>
  <si>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</si>
  <si>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</si>
  <si>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</si>
  <si>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</si>
  <si>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</si>
  <si>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</si>
  <si>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</si>
  <si>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</si>
  <si>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</si>
  <si>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</si>
  <si>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</si>
  <si>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</si>
  <si>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</si>
  <si>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</si>
  <si>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</si>
  <si>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</si>
  <si>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</si>
  <si>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</si>
  <si>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</si>
  <si>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</si>
  <si>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</si>
  <si>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</si>
  <si>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</si>
  <si>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</si>
  <si>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</si>
  <si>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</si>
  <si>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</si>
  <si>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</si>
  <si>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</si>
  <si>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</si>
  <si>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</si>
  <si>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</si>
  <si>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</si>
  <si>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</si>
  <si>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</si>
  <si>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</si>
  <si>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</si>
  <si>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</si>
  <si>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</si>
  <si>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</si>
  <si>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</si>
  <si>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</si>
  <si>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</si>
  <si>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</si>
  <si>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</si>
  <si>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</si>
  <si>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</si>
  <si>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</si>
  <si>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</si>
  <si>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</si>
  <si>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</si>
  <si>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</si>
  <si>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</si>
  <si>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</si>
  <si>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</si>
  <si>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</si>
  <si>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</si>
  <si>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</si>
  <si>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</si>
  <si>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</si>
  <si>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</si>
  <si>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</si>
  <si>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</si>
  <si>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</si>
  <si>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</si>
  <si>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</si>
  <si>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</si>
  <si>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</si>
  <si>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</si>
  <si>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</si>
  <si>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</si>
  <si>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</si>
  <si>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</si>
  <si>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</si>
  <si>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</si>
  <si>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</si>
  <si>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</si>
  <si>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</si>
  <si>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</si>
  <si>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</si>
  <si>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</si>
  <si>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</si>
  <si>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</si>
  <si>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</si>
  <si>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</si>
  <si>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</si>
  <si>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</si>
  <si>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</si>
  <si>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</si>
  <si>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</si>
  <si>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</si>
  <si>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</si>
  <si>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</si>
  <si>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</si>
  <si>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</si>
  <si>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</si>
  <si>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</si>
  <si>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</si>
  <si>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</si>
  <si>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</si>
  <si>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</si>
  <si>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</si>
  <si>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</si>
  <si>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</si>
  <si>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</si>
  <si>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</si>
  <si>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</si>
  <si>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</si>
  <si>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</si>
  <si>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</si>
  <si>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</si>
  <si>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</si>
  <si>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</si>
  <si>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</si>
  <si>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</si>
  <si>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</si>
  <si>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</si>
  <si>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</si>
  <si>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</si>
  <si>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</si>
  <si>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</si>
  <si>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</si>
  <si>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</si>
  <si>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</si>
  <si>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</si>
  <si>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</si>
  <si>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</si>
  <si>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</si>
  <si>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</si>
  <si>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</si>
  <si>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</si>
  <si>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</si>
  <si>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</si>
  <si>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</si>
  <si>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</si>
  <si>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</si>
  <si>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</si>
  <si>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</si>
  <si>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</si>
  <si>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</si>
  <si>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</si>
  <si>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</si>
  <si>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</si>
  <si>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</si>
  <si>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</si>
  <si>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</si>
  <si>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</si>
  <si>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</si>
  <si>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</si>
  <si>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</si>
  <si>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</si>
  <si>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</si>
  <si>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</si>
  <si>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</si>
  <si>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</si>
  <si>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</si>
  <si>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</si>
  <si>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</si>
  <si>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</si>
  <si>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</si>
  <si>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</si>
  <si>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</si>
  <si>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</si>
  <si>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</si>
  <si>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</si>
  <si>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</si>
  <si>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</si>
  <si>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</si>
  <si>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</si>
  <si>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</si>
  <si>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</si>
  <si>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</si>
  <si>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</si>
  <si>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</si>
  <si>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</si>
  <si>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</si>
  <si>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</si>
  <si>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</si>
  <si>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</si>
  <si>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</si>
  <si>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</si>
  <si>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</si>
  <si>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</si>
  <si>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</si>
  <si>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</si>
  <si>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</si>
  <si>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</si>
  <si>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</si>
  <si>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</si>
  <si>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</si>
  <si>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</si>
  <si>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</si>
  <si>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</si>
  <si>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</si>
  <si>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</si>
  <si>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</si>
  <si>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</si>
  <si>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</si>
  <si>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</si>
  <si>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</si>
  <si>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</si>
  <si>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</si>
  <si>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</si>
  <si>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</si>
  <si>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</si>
  <si>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</si>
  <si>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</si>
  <si>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</si>
  <si>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</si>
  <si>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</si>
  <si>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</si>
  <si>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</si>
  <si>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</si>
  <si>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</si>
  <si>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</si>
  <si>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</si>
  <si>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</si>
  <si>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</si>
  <si>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</si>
  <si>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</si>
  <si>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</si>
  <si>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</si>
  <si>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</si>
  <si>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</si>
  <si>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</si>
  <si>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</si>
  <si>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</si>
  <si>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</si>
  <si>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</si>
  <si>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</si>
  <si>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</si>
  <si>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</si>
  <si>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</si>
  <si>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</si>
  <si>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</si>
  <si>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</si>
  <si>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</si>
  <si>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</si>
  <si>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</si>
  <si>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</si>
  <si>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</si>
  <si>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</si>
  <si>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</si>
  <si>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</si>
  <si>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</si>
  <si>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</si>
  <si>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</si>
  <si>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</si>
  <si>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</si>
  <si>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</si>
  <si>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</si>
  <si>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</si>
  <si>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</si>
  <si>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</si>
  <si>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</si>
  <si>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</si>
  <si>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</si>
  <si>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</si>
  <si>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</si>
  <si>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</si>
  <si>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</si>
  <si>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</si>
  <si>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</si>
  <si>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</si>
  <si>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</si>
  <si>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</si>
  <si>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</si>
  <si>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</si>
  <si>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</si>
  <si>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</si>
  <si>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</si>
  <si>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</si>
  <si>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</si>
  <si>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</si>
  <si>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</si>
  <si>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</si>
  <si>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</si>
  <si>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</si>
  <si>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</si>
  <si>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</si>
  <si>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</si>
  <si>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</si>
  <si>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</si>
  <si>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</si>
  <si>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</si>
  <si>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</si>
  <si>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</si>
  <si>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</si>
  <si>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</si>
  <si>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</si>
  <si>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</si>
  <si>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</si>
  <si>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</si>
  <si>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</si>
  <si>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</si>
  <si>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</si>
  <si>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</si>
  <si>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</si>
  <si>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</si>
  <si>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</si>
  <si>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</si>
  <si>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</si>
  <si>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</si>
  <si>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</si>
  <si>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</si>
  <si>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</si>
  <si>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</si>
  <si>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</si>
  <si>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</si>
  <si>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</si>
  <si>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</si>
  <si>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</si>
  <si>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</si>
  <si>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</si>
  <si>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</si>
  <si>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</si>
  <si>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</si>
  <si>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</si>
  <si>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</si>
  <si>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</si>
  <si>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</si>
  <si>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</si>
  <si>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</si>
  <si>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</si>
  <si>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</si>
  <si>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</si>
  <si>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</si>
  <si>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</si>
  <si>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</si>
  <si>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</si>
  <si>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</si>
  <si>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</si>
  <si>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</si>
  <si>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</si>
  <si>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</si>
  <si>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</si>
  <si>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</si>
  <si>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</si>
  <si>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</si>
  <si>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</si>
  <si>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</si>
  <si>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</si>
  <si>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</si>
  <si>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</si>
  <si>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</si>
  <si>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</si>
  <si>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</si>
  <si>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</si>
  <si>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</si>
  <si>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</si>
  <si>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</si>
  <si>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</si>
  <si>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</si>
  <si>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</si>
  <si>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</si>
  <si>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</si>
  <si>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</si>
  <si>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</si>
  <si>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</si>
  <si>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</si>
  <si>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</si>
  <si>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</si>
  <si>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</si>
  <si>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</si>
  <si>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</si>
  <si>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</si>
  <si>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</si>
  <si>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</si>
  <si>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</si>
  <si>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</si>
  <si>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</si>
  <si>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</si>
  <si>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</si>
  <si>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</si>
  <si>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</si>
  <si>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</si>
  <si>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</si>
  <si>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</si>
  <si>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</si>
  <si>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</si>
  <si>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</si>
  <si>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</si>
  <si>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</si>
  <si>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</si>
  <si>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</si>
  <si>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</si>
  <si>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</si>
  <si>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</si>
  <si>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</si>
  <si>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</si>
  <si>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</si>
  <si>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</si>
  <si>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</si>
  <si>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</si>
  <si>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</si>
  <si>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</si>
  <si>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</si>
  <si>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</si>
  <si>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</si>
  <si>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</si>
  <si>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</si>
  <si>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</si>
  <si>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</si>
  <si>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</si>
  <si>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</si>
  <si>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</si>
  <si>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</si>
  <si>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</si>
  <si>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</si>
  <si>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</si>
  <si>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</si>
  <si>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</si>
  <si>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</si>
  <si>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</si>
  <si>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</si>
  <si>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</si>
  <si>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</si>
  <si>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</si>
  <si>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</si>
  <si>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</si>
  <si>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</si>
  <si>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</si>
  <si>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</si>
  <si>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</si>
  <si>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</si>
  <si>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</si>
  <si>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</si>
  <si>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</si>
  <si>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</si>
  <si>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</si>
  <si>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</si>
  <si>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</si>
  <si>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</si>
  <si>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</si>
  <si>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</si>
  <si>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</si>
  <si>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</si>
  <si>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</si>
  <si>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</si>
  <si>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</si>
  <si>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</si>
  <si>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</si>
  <si>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</si>
  <si>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</si>
  <si>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</si>
  <si>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</si>
  <si>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</si>
  <si>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</si>
  <si>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</si>
  <si>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</si>
  <si>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</si>
  <si>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</si>
  <si>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</si>
  <si>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</si>
  <si>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</si>
  <si>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</si>
  <si>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</si>
  <si>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</si>
  <si>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</si>
  <si>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</si>
  <si>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</si>
  <si>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</si>
  <si>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</si>
  <si>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</si>
  <si>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</si>
  <si>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</si>
  <si>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</si>
  <si>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</si>
  <si>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</si>
  <si>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</si>
  <si>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</si>
  <si>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</si>
  <si>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</si>
  <si>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</si>
  <si>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</si>
  <si>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</si>
  <si>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</si>
  <si>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</si>
  <si>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</si>
  <si>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</si>
  <si>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</si>
  <si>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</si>
  <si>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</si>
  <si>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</si>
  <si>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</si>
  <si>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</si>
  <si>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</si>
  <si>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</si>
  <si>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</si>
  <si>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</si>
  <si>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</si>
  <si>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</si>
  <si>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</si>
  <si>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</si>
  <si>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</si>
  <si>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</si>
  <si>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</si>
  <si>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</si>
  <si>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</si>
  <si>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</si>
  <si>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</si>
  <si>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</si>
  <si>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</si>
  <si>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</si>
  <si>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</si>
  <si>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</si>
  <si>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</si>
  <si>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</si>
  <si>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</si>
  <si>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</si>
  <si>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</si>
  <si>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</si>
  <si>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</si>
  <si>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</si>
  <si>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</si>
  <si>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</si>
  <si>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</si>
  <si>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</si>
  <si>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</si>
  <si>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</si>
  <si>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</si>
  <si>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</si>
  <si>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</si>
  <si>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</si>
  <si>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</si>
  <si>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</si>
  <si>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</si>
  <si>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</si>
  <si>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</si>
  <si>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</si>
  <si>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</si>
  <si>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</si>
  <si>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</si>
  <si>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</si>
  <si>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</si>
  <si>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</si>
  <si>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</si>
  <si>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</si>
  <si>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</si>
  <si>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</si>
  <si>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</si>
  <si>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</si>
  <si>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</si>
  <si>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</si>
  <si>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</si>
  <si>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</si>
  <si>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</si>
  <si>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</si>
  <si>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</si>
  <si>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</si>
  <si>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</si>
  <si>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</si>
  <si>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</si>
  <si>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</si>
  <si>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</si>
  <si>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</si>
  <si>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</si>
  <si>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</si>
  <si>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</si>
  <si>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</si>
  <si>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</si>
  <si>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</si>
  <si>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</si>
  <si>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</si>
  <si>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</si>
  <si>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</si>
  <si>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</si>
  <si>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</si>
  <si>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</si>
  <si>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</si>
  <si>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</si>
  <si>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</si>
  <si>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</si>
  <si>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</si>
  <si>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</si>
  <si>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</si>
  <si>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</si>
  <si>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</si>
  <si>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</si>
  <si>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</si>
  <si>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</si>
  <si>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</si>
  <si>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</si>
  <si>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</si>
  <si>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</si>
  <si>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</si>
  <si>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</si>
  <si>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</si>
  <si>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</si>
  <si>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</si>
  <si>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</si>
  <si>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</si>
  <si>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</si>
  <si>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</si>
  <si>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</si>
  <si>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</si>
  <si>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</si>
  <si>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</si>
  <si>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</si>
  <si>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</si>
  <si>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</si>
  <si>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</si>
  <si>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</si>
  <si>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</si>
  <si>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</si>
  <si>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</si>
  <si>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</si>
  <si>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</si>
  <si>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</si>
  <si>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</si>
  <si>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</si>
  <si>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</si>
  <si>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</si>
  <si>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</si>
  <si>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</si>
  <si>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</si>
  <si>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</si>
  <si>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</si>
  <si>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</si>
  <si>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</si>
  <si>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</si>
  <si>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</si>
  <si>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</si>
  <si>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</si>
  <si>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</si>
  <si>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</si>
  <si>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</si>
  <si>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</si>
  <si>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</si>
  <si>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</si>
  <si>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</si>
  <si>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</si>
  <si>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</si>
  <si>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</si>
  <si>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</si>
  <si>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</si>
  <si>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</si>
  <si>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</si>
  <si>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</si>
  <si>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</si>
  <si>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</si>
  <si>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</si>
  <si>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</si>
  <si>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</si>
  <si>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</si>
  <si>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</si>
  <si>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</si>
  <si>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</si>
  <si>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</si>
  <si>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</si>
  <si>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</si>
  <si>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</si>
  <si>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</si>
  <si>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</si>
  <si>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</si>
  <si>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</si>
  <si>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</si>
  <si>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</si>
  <si>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</si>
  <si>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</si>
  <si>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</si>
  <si>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</si>
  <si>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</si>
  <si>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</si>
  <si>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</si>
  <si>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</si>
  <si>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</si>
  <si>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</si>
  <si>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</si>
  <si>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</si>
  <si>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</si>
  <si>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</si>
  <si>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</si>
  <si>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</si>
  <si>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</si>
  <si>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</si>
  <si>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</si>
  <si>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</si>
  <si>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</si>
  <si>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</si>
  <si>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</si>
  <si>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</si>
  <si>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</si>
  <si>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</si>
  <si>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</si>
  <si>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</si>
  <si>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</si>
  <si>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</si>
  <si>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</si>
  <si>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</si>
  <si>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</si>
  <si>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</si>
  <si>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</si>
  <si>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</si>
  <si>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</si>
  <si>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</si>
  <si>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</si>
  <si>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</si>
  <si>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</si>
  <si>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</si>
  <si>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</si>
  <si>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</si>
  <si>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</si>
  <si>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</si>
  <si>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</si>
  <si>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</si>
  <si>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</si>
  <si>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</si>
  <si>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</si>
  <si>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</si>
  <si>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</si>
  <si>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</si>
  <si>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</si>
  <si>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</si>
  <si>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</si>
  <si>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</si>
  <si>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</si>
  <si>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</si>
  <si>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</si>
  <si>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</si>
  <si>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</si>
  <si>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</si>
  <si>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</si>
  <si>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</si>
  <si>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</si>
  <si>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</si>
  <si>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</si>
  <si>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</si>
  <si>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</si>
  <si>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</si>
  <si>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</si>
  <si>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</si>
  <si>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</si>
  <si>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</si>
  <si>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</si>
  <si>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</si>
  <si>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</si>
  <si>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</si>
  <si>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</si>
  <si>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</si>
  <si>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</si>
  <si>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</si>
  <si>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</si>
  <si>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</si>
  <si>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</si>
  <si>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</si>
  <si>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</si>
  <si>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</si>
  <si>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</si>
  <si>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</si>
  <si>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</si>
  <si>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</si>
  <si>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</si>
  <si>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</si>
  <si>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</si>
  <si>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</si>
  <si>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</si>
  <si>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</si>
  <si>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</si>
  <si>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</si>
  <si>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</si>
  <si>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</si>
  <si>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</si>
  <si>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</si>
  <si>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</si>
  <si>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</si>
  <si>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</si>
  <si>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</si>
  <si>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</si>
  <si>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</si>
  <si>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</si>
  <si>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</si>
  <si>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</si>
  <si>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</si>
  <si>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</si>
  <si>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</si>
  <si>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</si>
  <si>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</si>
  <si>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</si>
  <si>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</si>
  <si>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</si>
  <si>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</si>
  <si>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</si>
  <si>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</si>
  <si>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</si>
  <si>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</si>
  <si>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</si>
  <si>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</si>
  <si>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</si>
  <si>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</si>
  <si>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</si>
  <si>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</si>
  <si>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</si>
  <si>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</si>
  <si>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</si>
  <si>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</si>
  <si>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</si>
  <si>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</si>
  <si>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</si>
  <si>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</si>
  <si>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</si>
  <si>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</si>
  <si>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</si>
  <si>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</si>
  <si>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</si>
  <si>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</si>
  <si>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</si>
  <si>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</si>
  <si>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</si>
  <si>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</si>
  <si>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</si>
  <si>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</si>
  <si>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</si>
  <si>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</si>
  <si>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</si>
  <si>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</si>
  <si>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</si>
  <si>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</si>
  <si>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</si>
  <si>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</si>
  <si>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</si>
  <si>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</si>
  <si>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</si>
  <si>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</si>
  <si>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</si>
  <si>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</si>
  <si>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</si>
  <si>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</si>
  <si>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</si>
  <si>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</si>
  <si>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</si>
  <si>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</si>
  <si>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</si>
  <si>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</si>
  <si>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</si>
  <si>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</si>
  <si>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</si>
  <si>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</si>
  <si>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</si>
  <si>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</si>
  <si>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</si>
  <si>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</si>
  <si>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</si>
  <si>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</si>
  <si>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</si>
  <si>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</si>
  <si>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</si>
  <si>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</si>
  <si>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</si>
  <si>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</si>
  <si>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</si>
  <si>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</si>
  <si>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</si>
  <si>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</si>
  <si>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</si>
  <si>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</si>
  <si>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</si>
  <si>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</si>
  <si>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</si>
  <si>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</si>
  <si>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</si>
  <si>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</si>
  <si>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</si>
  <si>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</si>
  <si>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</si>
  <si>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</si>
  <si>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</si>
  <si>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</si>
  <si>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</si>
  <si>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</si>
  <si>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</si>
  <si>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</si>
  <si>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</si>
  <si>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</si>
  <si>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</si>
  <si>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</si>
  <si>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</si>
  <si>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</si>
  <si>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</si>
  <si>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</si>
  <si>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</si>
  <si>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</si>
  <si>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</si>
  <si>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</si>
  <si>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</si>
  <si>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</si>
  <si>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</si>
  <si>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</si>
  <si>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</si>
  <si>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</si>
  <si>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</si>
  <si>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</si>
  <si>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</si>
  <si>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</si>
  <si>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</si>
  <si>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</si>
  <si>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</si>
  <si>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</si>
  <si>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</si>
  <si>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</si>
  <si>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</si>
  <si>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</si>
  <si>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</si>
  <si>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</si>
  <si>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</si>
  <si>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</si>
  <si>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</si>
  <si>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</si>
  <si>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</si>
  <si>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</si>
  <si>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</si>
  <si>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</si>
  <si>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</si>
  <si>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</si>
  <si>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</si>
  <si>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</si>
  <si>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</si>
  <si>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</si>
  <si>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</si>
  <si>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</si>
  <si>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</si>
  <si>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</si>
  <si>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</si>
  <si>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</si>
  <si>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</si>
  <si>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</si>
  <si>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</si>
  <si>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</si>
  <si>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</si>
  <si>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</si>
  <si>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</si>
  <si>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</si>
  <si>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</si>
  <si>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</si>
  <si>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</si>
  <si>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</si>
  <si>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</si>
  <si>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</si>
  <si>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</si>
  <si>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</si>
  <si>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</si>
  <si>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</si>
  <si>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</si>
  <si>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</si>
  <si>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</si>
  <si>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</si>
  <si>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</si>
  <si>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</si>
  <si>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</si>
  <si>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</si>
  <si>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</si>
  <si>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</si>
  <si>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</si>
  <si>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</si>
  <si>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</si>
  <si>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</si>
  <si>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</si>
  <si>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</si>
  <si>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</si>
  <si>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</si>
  <si>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</si>
  <si>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</si>
  <si>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</si>
  <si>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</si>
  <si>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</si>
  <si>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</si>
  <si>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</si>
  <si>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</si>
  <si>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</si>
  <si>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</si>
  <si>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</si>
  <si>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</si>
  <si>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</si>
  <si>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</si>
  <si>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</si>
  <si>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</si>
  <si>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</si>
  <si>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</si>
  <si>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</si>
  <si>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</si>
  <si>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</si>
  <si>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</si>
  <si>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</si>
  <si>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</si>
  <si>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</si>
  <si>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</si>
  <si>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</si>
  <si>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</si>
  <si>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</si>
  <si>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</si>
  <si>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</si>
  <si>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</si>
  <si>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</si>
  <si>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</si>
  <si>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</si>
  <si>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</si>
  <si>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</si>
  <si>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</si>
  <si>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</si>
  <si>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</si>
  <si>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</si>
  <si>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</si>
  <si>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</si>
  <si>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</si>
  <si>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</si>
  <si>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</si>
  <si>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</si>
  <si>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</si>
  <si>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</si>
  <si>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</si>
  <si>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</si>
  <si>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</si>
  <si>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</si>
  <si>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</si>
  <si>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</si>
  <si>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</si>
  <si>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</si>
  <si>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</si>
  <si>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</si>
  <si>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</si>
  <si>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</si>
  <si>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</si>
  <si>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</si>
  <si>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</si>
  <si>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</si>
  <si>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</si>
  <si>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</si>
  <si>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</si>
  <si>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</si>
  <si>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</si>
  <si>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</si>
  <si>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</si>
  <si>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</si>
  <si>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</si>
  <si>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</si>
  <si>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</si>
  <si>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</si>
  <si>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</si>
  <si>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</si>
  <si>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</si>
  <si>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</si>
  <si>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</si>
  <si>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</si>
  <si>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</si>
  <si>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</si>
  <si>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</si>
  <si>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</si>
  <si>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</si>
  <si>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</si>
  <si>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</si>
  <si>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</si>
  <si>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</si>
  <si>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</si>
  <si>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</si>
  <si>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</si>
  <si>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</si>
  <si>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</si>
  <si>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</si>
  <si>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</si>
  <si>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</si>
  <si>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</si>
  <si>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</si>
  <si>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</si>
  <si>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</si>
  <si>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</si>
  <si>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</si>
  <si>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</si>
  <si>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</si>
  <si>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</si>
  <si>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</si>
  <si>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</si>
  <si>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</si>
  <si>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</si>
  <si>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</si>
  <si>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</si>
  <si>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</si>
  <si>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</si>
  <si>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</si>
  <si>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</si>
  <si>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</si>
  <si>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</si>
  <si>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</si>
  <si>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</si>
  <si>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</si>
  <si>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</si>
  <si>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</si>
  <si>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</si>
  <si>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</si>
  <si>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</si>
  <si>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</si>
  <si>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</si>
  <si>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</si>
  <si>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</si>
  <si>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</si>
  <si>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</si>
  <si>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</si>
  <si>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</si>
  <si>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</si>
  <si>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</si>
  <si>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</si>
  <si>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</si>
  <si>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</si>
  <si>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</si>
  <si>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</si>
  <si>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</si>
  <si>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</si>
  <si>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</si>
  <si>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</si>
  <si>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</si>
  <si>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</si>
  <si>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</si>
  <si>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</si>
  <si>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</si>
  <si>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</si>
  <si>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</si>
  <si>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</si>
  <si>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</si>
  <si>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</si>
  <si>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</si>
  <si>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</si>
  <si>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</si>
  <si>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</si>
  <si>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</si>
  <si>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</si>
  <si>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</si>
  <si>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</si>
  <si>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</si>
  <si>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</si>
  <si>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</si>
  <si>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</si>
  <si>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</si>
  <si>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</si>
  <si>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</si>
  <si>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</si>
  <si>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</si>
  <si>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</si>
  <si>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</si>
  <si>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</si>
  <si>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</si>
  <si>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</si>
  <si>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</si>
  <si>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</si>
  <si>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</si>
  <si>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</si>
  <si>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</si>
  <si>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</si>
  <si>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</si>
  <si>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</si>
  <si>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</si>
  <si>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</si>
  <si>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</si>
  <si>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</si>
  <si>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</si>
  <si>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</si>
  <si>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</si>
  <si>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</si>
  <si>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</si>
  <si>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</si>
  <si>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</si>
  <si>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</si>
  <si>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</si>
  <si>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</si>
  <si>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</si>
  <si>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</si>
  <si>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</si>
  <si>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</si>
  <si>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</si>
  <si>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</si>
  <si>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</si>
  <si>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</si>
  <si>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</si>
  <si>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</si>
  <si>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</si>
  <si>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</si>
  <si>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</si>
  <si>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</si>
  <si>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</si>
  <si>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</si>
  <si>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</si>
  <si>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</si>
  <si>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</si>
  <si>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</si>
  <si>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</si>
  <si>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</si>
  <si>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</si>
  <si>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</si>
  <si>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</si>
  <si>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</si>
  <si>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</si>
  <si>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</si>
  <si>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</si>
  <si>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</si>
  <si>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</si>
  <si>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</si>
  <si>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</si>
  <si>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</si>
  <si>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</si>
  <si>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</si>
  <si>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</si>
  <si>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</si>
  <si>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</si>
  <si>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</si>
  <si>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</si>
  <si>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</si>
  <si>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</si>
  <si>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</si>
  <si>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</si>
  <si>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</si>
  <si>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</si>
  <si>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</si>
  <si>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</si>
  <si>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</si>
  <si>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</si>
  <si>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</si>
  <si>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</si>
  <si>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</si>
  <si>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</si>
  <si>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</si>
  <si>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</si>
  <si>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</si>
  <si>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</si>
  <si>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</si>
  <si>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</si>
  <si>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</si>
  <si>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</si>
  <si>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</si>
  <si>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</si>
  <si>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</si>
  <si>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</si>
  <si>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</si>
  <si>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</si>
  <si>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</si>
  <si>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</si>
  <si>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</si>
  <si>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</si>
  <si>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</si>
  <si>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</si>
  <si>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</si>
  <si>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</si>
  <si>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</si>
  <si>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</si>
  <si>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</si>
  <si>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</si>
  <si>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</si>
  <si>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</si>
  <si>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</si>
  <si>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</si>
  <si>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</si>
  <si>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</si>
  <si>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</si>
  <si>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</si>
  <si>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</si>
  <si>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</si>
  <si>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</si>
  <si>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</si>
  <si>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</si>
  <si>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</si>
  <si>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</si>
  <si>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</si>
  <si>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</si>
  <si>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</si>
  <si>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</si>
  <si>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</si>
  <si>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</si>
  <si>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</si>
  <si>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</si>
  <si>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</si>
  <si>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</si>
  <si>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</si>
  <si>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</si>
  <si>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</si>
  <si>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</si>
  <si>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</si>
  <si>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</si>
  <si>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</si>
  <si>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</si>
  <si>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</si>
  <si>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</si>
  <si>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</si>
  <si>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</si>
  <si>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</si>
  <si>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</si>
  <si>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</si>
  <si>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</si>
  <si>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</si>
  <si>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</si>
  <si>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</si>
  <si>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</si>
  <si>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</si>
  <si>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</si>
  <si>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</si>
  <si>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</si>
  <si>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</si>
  <si>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</si>
  <si>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</si>
  <si>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</si>
  <si>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</si>
  <si>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</si>
  <si>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</si>
  <si>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</si>
  <si>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</si>
  <si>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</si>
  <si>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</si>
  <si>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</si>
  <si>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</si>
  <si>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</si>
  <si>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</si>
  <si>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</si>
  <si>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</si>
  <si>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</si>
  <si>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</si>
  <si>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</si>
  <si>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</si>
  <si>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</si>
  <si>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</si>
  <si>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</si>
  <si>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</si>
  <si>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</si>
  <si>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</si>
  <si>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</si>
  <si>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</si>
  <si>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</si>
  <si>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</si>
  <si>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</si>
  <si>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</si>
  <si>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</si>
  <si>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</si>
  <si>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</si>
  <si>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</si>
  <si>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</si>
  <si>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</si>
  <si>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</si>
  <si>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</si>
  <si>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</si>
  <si>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</si>
  <si>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</si>
  <si>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</si>
  <si>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</si>
  <si>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</si>
  <si>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</si>
  <si>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</si>
  <si>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</si>
  <si>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</si>
  <si>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</si>
  <si>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</si>
  <si>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</si>
  <si>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</si>
  <si>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</si>
  <si>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</si>
  <si>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</si>
  <si>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</si>
  <si>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</si>
  <si>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</si>
  <si>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</si>
  <si>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</si>
  <si>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</si>
  <si>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</si>
  <si>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</si>
  <si>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</si>
  <si>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</si>
  <si>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</si>
  <si>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</si>
  <si>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</si>
  <si>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</si>
  <si>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</si>
  <si>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</si>
  <si>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</si>
  <si>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</si>
  <si>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</si>
  <si>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</si>
  <si>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</si>
  <si>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</si>
  <si>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</si>
  <si>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</si>
  <si>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</si>
  <si>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</si>
  <si>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</si>
  <si>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</si>
  <si>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</si>
  <si>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</si>
  <si>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</si>
  <si>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</si>
  <si>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</si>
  <si>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</si>
  <si>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</si>
  <si>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</si>
  <si>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</si>
  <si>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</si>
  <si>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</si>
  <si>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</si>
  <si>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</si>
  <si>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</si>
  <si>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</si>
  <si>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</si>
  <si>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</si>
  <si>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</si>
  <si>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</si>
  <si>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</si>
  <si>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</si>
  <si>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</si>
  <si>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</si>
  <si>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</si>
  <si>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</si>
  <si>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</si>
  <si>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</si>
  <si>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</si>
  <si>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</si>
  <si>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</si>
  <si>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</si>
  <si>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</si>
  <si>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</si>
  <si>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</si>
  <si>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</si>
  <si>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</si>
  <si>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</si>
  <si>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</si>
  <si>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</si>
  <si>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</si>
  <si>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</si>
  <si>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</si>
  <si>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</si>
  <si>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</si>
  <si>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</si>
  <si>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</si>
  <si>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</si>
  <si>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</si>
  <si>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</si>
  <si>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</si>
  <si>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</si>
  <si>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</si>
  <si>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</si>
  <si>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</si>
  <si>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</si>
  <si>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</si>
  <si>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</si>
  <si>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</si>
  <si>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</si>
  <si>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</si>
  <si>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</si>
  <si>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</si>
  <si>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</si>
  <si>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</si>
  <si>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</si>
  <si>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</si>
  <si>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</si>
  <si>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</si>
  <si>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</si>
  <si>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</si>
  <si>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</si>
  <si>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</si>
  <si>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</si>
  <si>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</si>
  <si>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</si>
  <si>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</si>
  <si>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</si>
  <si>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</si>
  <si>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</si>
  <si>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</si>
  <si>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</si>
  <si>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</si>
  <si>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</si>
  <si>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</si>
  <si>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</si>
  <si>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</si>
  <si>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</si>
  <si>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</si>
  <si>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</si>
  <si>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</si>
  <si>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</si>
  <si>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</si>
  <si>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</si>
  <si>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</si>
  <si>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</si>
  <si>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</si>
  <si>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</si>
  <si>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</si>
  <si>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</si>
  <si>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</si>
  <si>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</si>
  <si>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</si>
  <si>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</si>
  <si>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</si>
  <si>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</si>
  <si>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</si>
  <si>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</si>
  <si>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</si>
  <si>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</si>
  <si>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</si>
  <si>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</si>
  <si>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</si>
  <si>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</si>
  <si>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</si>
  <si>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</si>
  <si>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</si>
  <si>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</si>
  <si>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</si>
  <si>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</si>
  <si>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</si>
  <si>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</si>
  <si>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</si>
  <si>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</si>
  <si>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</si>
  <si>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</si>
  <si>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</si>
  <si>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</si>
  <si>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</si>
  <si>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</si>
  <si>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</si>
  <si>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</si>
  <si>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</si>
  <si>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</si>
  <si>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</si>
  <si>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</si>
  <si>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</si>
  <si>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</si>
  <si>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</si>
  <si>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</si>
  <si>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</si>
  <si>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</si>
  <si>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</si>
  <si>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</si>
  <si>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</si>
  <si>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</si>
  <si>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</si>
  <si>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</si>
  <si>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</si>
  <si>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</si>
  <si>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</si>
  <si>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</si>
  <si>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</si>
  <si>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</si>
  <si>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</si>
  <si>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</si>
  <si>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</si>
  <si>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</si>
  <si>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</si>
  <si>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</si>
  <si>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</si>
  <si>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</si>
  <si>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</si>
  <si>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</si>
  <si>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</si>
  <si>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</si>
  <si>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</si>
  <si>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</si>
  <si>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</si>
  <si>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</si>
  <si>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</si>
  <si>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</si>
  <si>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</si>
  <si>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</si>
  <si>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</si>
  <si>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</si>
  <si>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</si>
  <si>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</si>
  <si>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</si>
  <si>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</si>
  <si>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</si>
  <si>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</si>
  <si>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</si>
  <si>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</si>
  <si>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</si>
  <si>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</si>
  <si>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</si>
  <si>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</si>
  <si>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</si>
  <si>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</si>
  <si>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</si>
  <si>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</si>
  <si>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</si>
  <si>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</si>
  <si>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</si>
  <si>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</si>
  <si>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</si>
  <si>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</si>
  <si>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</si>
  <si>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</si>
  <si>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</si>
  <si>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</si>
  <si>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</si>
  <si>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</si>
  <si>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</si>
  <si>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</si>
  <si>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</si>
  <si>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</si>
  <si>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</si>
  <si>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</si>
  <si>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</si>
  <si>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</si>
  <si>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</si>
  <si>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</si>
  <si>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</si>
  <si>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</si>
  <si>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</si>
  <si>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</si>
  <si>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</si>
  <si>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</si>
  <si>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</si>
  <si>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</si>
  <si>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</si>
  <si>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</si>
  <si>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</si>
  <si>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</si>
  <si>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</si>
  <si>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</si>
  <si>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</si>
  <si>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</si>
  <si>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</si>
  <si>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</si>
  <si>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</si>
  <si>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</si>
  <si>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</si>
  <si>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</si>
  <si>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</si>
  <si>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</si>
  <si>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</si>
  <si>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</si>
  <si>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</si>
  <si>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</si>
  <si>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</si>
  <si>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</si>
  <si>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</si>
  <si>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</si>
  <si>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</si>
  <si>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</si>
  <si>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</si>
  <si>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</si>
  <si>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</si>
  <si>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</si>
  <si>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</si>
  <si>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</si>
  <si>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</si>
  <si>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</si>
  <si>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</si>
  <si>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</si>
  <si>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</si>
  <si>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</si>
  <si>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</si>
  <si>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</si>
  <si>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</si>
  <si>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</si>
  <si>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</si>
  <si>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</si>
  <si>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</si>
  <si>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</si>
  <si>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</si>
  <si>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</si>
  <si>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</si>
  <si>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</si>
  <si>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</si>
  <si>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</si>
  <si>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</si>
  <si>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</si>
  <si>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</si>
  <si>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</si>
  <si>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</si>
  <si>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</si>
  <si>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</si>
  <si>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</si>
  <si>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</si>
  <si>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</si>
  <si>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</si>
  <si>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</si>
  <si>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</si>
  <si>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</si>
  <si>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</si>
  <si>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</si>
  <si>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</si>
  <si>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</si>
  <si>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</si>
  <si>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</si>
  <si>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</si>
  <si>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</si>
  <si>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</si>
  <si>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</si>
  <si>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</si>
  <si>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</si>
  <si>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</si>
  <si>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</si>
  <si>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</si>
  <si>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</si>
  <si>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</si>
  <si>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</si>
  <si>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</si>
  <si>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</si>
  <si>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</si>
  <si>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</si>
  <si>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</si>
  <si>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</si>
  <si>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</si>
  <si>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</si>
  <si>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</si>
  <si>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</si>
  <si>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</si>
  <si>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</si>
  <si>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</si>
  <si>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</si>
  <si>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</si>
  <si>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</si>
  <si>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</si>
  <si>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</si>
  <si>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</si>
  <si>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</si>
  <si>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</si>
  <si>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</si>
  <si>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</si>
  <si>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</si>
  <si>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</si>
  <si>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</si>
  <si>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</si>
  <si>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</si>
  <si>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</si>
  <si>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</si>
  <si>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</si>
  <si>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</si>
  <si>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</si>
  <si>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</si>
  <si>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</si>
  <si>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</si>
  <si>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</si>
  <si>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</si>
  <si>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</si>
  <si>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</si>
  <si>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</si>
  <si>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</si>
  <si>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</si>
  <si>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</si>
  <si>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</si>
  <si>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</si>
  <si>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</si>
  <si>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</si>
  <si>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</si>
  <si>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</si>
  <si>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</si>
  <si>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</si>
  <si>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</si>
  <si>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</si>
  <si>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</si>
  <si>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</si>
  <si>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</si>
  <si>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</si>
  <si>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</si>
  <si>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</si>
  <si>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</si>
  <si>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</si>
  <si>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</si>
  <si>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</si>
  <si>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</si>
  <si>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</si>
  <si>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</si>
  <si>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</si>
  <si>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</si>
  <si>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</si>
  <si>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</si>
  <si>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</si>
  <si>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</si>
  <si>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</si>
  <si>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</si>
  <si>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</si>
  <si>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</si>
  <si>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</si>
  <si>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</si>
  <si>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</si>
  <si>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</si>
  <si>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</si>
  <si>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</si>
  <si>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</si>
  <si>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</si>
  <si>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</si>
  <si>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</si>
  <si>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</si>
  <si>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</si>
  <si>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</si>
  <si>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</si>
  <si>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</si>
  <si>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</si>
  <si>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</si>
  <si>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</si>
  <si>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</si>
  <si>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</si>
  <si>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</si>
  <si>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</si>
  <si>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</si>
  <si>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</si>
  <si>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</si>
  <si>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</si>
  <si>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</si>
  <si>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</si>
  <si>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</si>
  <si>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</si>
  <si>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</si>
  <si>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</si>
  <si>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</si>
  <si>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</si>
  <si>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</si>
  <si>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</si>
  <si>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</si>
  <si>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</si>
  <si>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</si>
  <si>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</si>
  <si>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</si>
  <si>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</si>
  <si>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</si>
  <si>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</si>
  <si>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</si>
  <si>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</si>
  <si>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</si>
  <si>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</si>
  <si>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</si>
  <si>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</si>
  <si>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</si>
  <si>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</si>
  <si>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</si>
  <si>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</si>
  <si>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</si>
  <si>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</si>
  <si>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</si>
  <si>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</si>
  <si>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</si>
  <si>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</si>
  <si>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</si>
  <si>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</si>
  <si>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</si>
  <si>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</si>
  <si>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</si>
  <si>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</si>
  <si>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</si>
  <si>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</si>
  <si>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</si>
  <si>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</si>
  <si>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</si>
  <si>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</si>
  <si>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</si>
  <si>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</si>
  <si>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</si>
  <si>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</si>
  <si>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</si>
  <si>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</si>
  <si>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</si>
  <si>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</si>
  <si>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</si>
  <si>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</si>
  <si>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</si>
  <si>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</si>
  <si>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</si>
  <si>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</si>
  <si>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</si>
  <si>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</si>
  <si>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</si>
  <si>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</si>
  <si>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</si>
  <si>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</si>
  <si>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</si>
  <si>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</si>
  <si>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</si>
  <si>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</si>
  <si>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</si>
  <si>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</si>
  <si>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</si>
  <si>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</si>
  <si>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</si>
  <si>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</si>
  <si>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</si>
  <si>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</si>
  <si>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</si>
  <si>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</si>
  <si>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</si>
  <si>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</si>
  <si>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</si>
  <si>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</si>
  <si>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</si>
  <si>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</si>
  <si>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</si>
  <si>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</si>
  <si>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</si>
  <si>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</si>
  <si>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</si>
  <si>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</si>
  <si>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</si>
  <si>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</si>
  <si>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</si>
  <si>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</si>
  <si>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</si>
  <si>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</si>
  <si>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</si>
  <si>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</si>
  <si>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</si>
  <si>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</si>
  <si>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</si>
  <si>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</si>
  <si>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</si>
  <si>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</si>
  <si>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</si>
  <si>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</si>
  <si>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</si>
  <si>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</si>
  <si>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</si>
  <si>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</si>
  <si>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</si>
  <si>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</si>
  <si>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</si>
  <si>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</si>
  <si>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</si>
  <si>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</si>
  <si>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</si>
  <si>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</si>
  <si>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</si>
  <si>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</si>
  <si>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</si>
  <si>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</si>
  <si>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</si>
  <si>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</si>
  <si>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</si>
  <si>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</si>
  <si>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</si>
  <si>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</si>
  <si>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</si>
  <si>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</si>
  <si>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</si>
  <si>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</si>
  <si>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</si>
  <si>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</si>
  <si>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</si>
  <si>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</si>
  <si>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</si>
  <si>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</si>
  <si>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</si>
  <si>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</si>
  <si>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</si>
  <si>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</si>
  <si>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</si>
  <si>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</si>
  <si>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</si>
  <si>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</si>
  <si>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</si>
  <si>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</si>
  <si>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</si>
  <si>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</si>
  <si>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</si>
  <si>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</si>
  <si>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</si>
  <si>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</si>
  <si>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</si>
  <si>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</si>
  <si>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</si>
  <si>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</si>
  <si>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</si>
  <si>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</si>
  <si>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</si>
  <si>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</si>
  <si>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</si>
  <si>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</si>
  <si>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</si>
  <si>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</si>
  <si>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</si>
  <si>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</si>
  <si>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</si>
  <si>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</si>
  <si>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</si>
  <si>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</si>
  <si>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</si>
  <si>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</si>
  <si>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</si>
  <si>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</si>
  <si>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</si>
  <si>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</si>
  <si>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</si>
  <si>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</si>
  <si>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</si>
  <si>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</si>
  <si>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</si>
  <si>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</si>
  <si>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</si>
  <si>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</si>
  <si>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</si>
  <si>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</si>
  <si>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</si>
  <si>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</si>
  <si>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</si>
  <si>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</si>
  <si>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</si>
  <si>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</si>
  <si>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</si>
  <si>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</si>
  <si>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</si>
  <si>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</si>
  <si>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</si>
  <si>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</si>
  <si>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</si>
  <si>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</si>
  <si>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</si>
  <si>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</si>
  <si>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</si>
  <si>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</si>
  <si>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</si>
  <si>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</si>
  <si>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</si>
  <si>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</si>
  <si>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</si>
  <si>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</si>
  <si>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</si>
  <si>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</si>
  <si>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</si>
  <si>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</si>
  <si>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</si>
  <si>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</si>
  <si>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</si>
  <si>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</si>
  <si>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</si>
  <si>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</si>
  <si>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</si>
  <si>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</si>
  <si>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</si>
  <si>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</si>
  <si>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</si>
  <si>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</si>
  <si>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</si>
  <si>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</si>
  <si>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</si>
  <si>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</si>
  <si>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</si>
  <si>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</si>
  <si>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</si>
  <si>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</si>
  <si>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</si>
  <si>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</si>
  <si>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</si>
  <si>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</si>
  <si>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</si>
  <si>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</si>
  <si>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</si>
  <si>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</si>
  <si>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</si>
  <si>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</si>
  <si>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</si>
  <si>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</si>
  <si>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</si>
  <si>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</si>
  <si>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</si>
  <si>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</si>
  <si>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</si>
  <si>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</si>
  <si>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</si>
  <si>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</si>
  <si>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</si>
  <si>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</si>
  <si>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</si>
  <si>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</si>
  <si>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</si>
  <si>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</si>
  <si>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</si>
  <si>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</si>
  <si>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</si>
  <si>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</si>
  <si>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</si>
  <si>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</si>
  <si>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</si>
  <si>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</si>
  <si>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</si>
  <si>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</si>
  <si>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</si>
  <si>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</si>
  <si>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</si>
  <si>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</si>
  <si>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</si>
  <si>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</si>
  <si>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</si>
  <si>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</si>
  <si>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</si>
  <si>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</si>
  <si>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</si>
  <si>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</si>
  <si>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</si>
  <si>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</si>
  <si>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</si>
  <si>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</si>
  <si>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</si>
  <si>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</si>
  <si>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</si>
  <si>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</si>
  <si>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</si>
  <si>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</si>
  <si>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</si>
  <si>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</si>
  <si>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</si>
  <si>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</si>
  <si>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</si>
  <si>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</si>
  <si>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</si>
  <si>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</si>
  <si>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</si>
  <si>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</si>
  <si>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</si>
  <si>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</si>
  <si>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</si>
  <si>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</si>
  <si>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</si>
  <si>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</si>
  <si>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</si>
  <si>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</si>
  <si>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</si>
  <si>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</si>
  <si>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</si>
  <si>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</si>
  <si>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</si>
  <si>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</si>
  <si>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</si>
  <si>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</si>
  <si>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</si>
  <si>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</si>
  <si>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</si>
  <si>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</si>
  <si>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</si>
  <si>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</si>
  <si>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</si>
  <si>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</si>
  <si>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</si>
  <si>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</si>
  <si>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</si>
  <si>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</si>
  <si>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</si>
  <si>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</si>
  <si>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</si>
  <si>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</si>
  <si>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</si>
  <si>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</si>
  <si>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</si>
  <si>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</si>
  <si>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</si>
  <si>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</si>
  <si>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</si>
  <si>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</si>
  <si>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</si>
  <si>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</si>
  <si>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</si>
  <si>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</si>
  <si>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</si>
  <si>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</si>
  <si>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</si>
  <si>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</si>
  <si>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</si>
  <si>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</si>
  <si>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</si>
  <si>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</si>
  <si>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</si>
  <si>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</si>
  <si>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</si>
  <si>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</si>
  <si>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</si>
  <si>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</si>
  <si>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</si>
  <si>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</si>
  <si>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</si>
  <si>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</si>
  <si>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</si>
  <si>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</si>
  <si>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</si>
  <si>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</si>
  <si>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</si>
  <si>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</si>
  <si>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</si>
  <si>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</si>
  <si>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</si>
  <si>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</si>
  <si>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</si>
  <si>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</si>
  <si>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</si>
  <si>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</si>
  <si>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</si>
  <si>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</si>
  <si>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</si>
  <si>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</si>
  <si>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</si>
  <si>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</si>
  <si>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</si>
  <si>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</si>
  <si>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</si>
  <si>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</si>
  <si>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</si>
  <si>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</si>
  <si>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</si>
  <si>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</si>
  <si>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</si>
  <si>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</si>
  <si>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</si>
  <si>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</si>
  <si>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</si>
  <si>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</si>
  <si>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</si>
  <si>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</si>
  <si>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</si>
  <si>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</si>
  <si>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</si>
  <si>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</si>
  <si>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</si>
  <si>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</si>
  <si>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</si>
  <si>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</si>
  <si>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</si>
  <si>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</si>
  <si>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</si>
  <si>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</si>
  <si>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</si>
  <si>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</si>
  <si>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</si>
  <si>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</si>
  <si>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</si>
  <si>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</si>
  <si>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</si>
  <si>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</si>
  <si>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</si>
  <si>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</si>
  <si>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</si>
  <si>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</si>
  <si>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</si>
  <si>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</si>
  <si>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</si>
  <si>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</si>
  <si>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</si>
  <si>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</si>
  <si>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</si>
  <si>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</si>
  <si>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</si>
  <si>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</si>
  <si>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</si>
  <si>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</si>
  <si>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</si>
  <si>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</si>
  <si>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</si>
  <si>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</si>
  <si>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</si>
  <si>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</si>
  <si>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</si>
  <si>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</si>
  <si>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</si>
  <si>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</si>
  <si>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</si>
  <si>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</si>
  <si>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</si>
  <si>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</si>
  <si>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</si>
  <si>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</si>
  <si>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</si>
  <si>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</si>
  <si>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</si>
  <si>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</si>
  <si>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</si>
  <si>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</si>
  <si>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</si>
  <si>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</si>
  <si>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</si>
  <si>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</si>
  <si>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</si>
  <si>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</si>
  <si>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</si>
  <si>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</si>
  <si>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</si>
  <si>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</si>
  <si>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</si>
  <si>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</si>
  <si>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</si>
  <si>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</si>
  <si>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</si>
  <si>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</si>
  <si>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</si>
  <si>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</si>
  <si>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</si>
  <si>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</si>
  <si>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</si>
  <si>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</si>
  <si>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</si>
  <si>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</si>
  <si>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</si>
  <si>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</si>
  <si>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</si>
  <si>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</si>
  <si>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</si>
  <si>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</si>
  <si>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</si>
  <si>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</si>
  <si>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</si>
  <si>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</si>
  <si>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</si>
  <si>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</si>
  <si>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</si>
  <si>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</si>
  <si>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</si>
  <si>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</si>
  <si>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</si>
  <si>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</si>
  <si>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</si>
  <si>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</si>
  <si>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</si>
  <si>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</si>
  <si>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</si>
  <si>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</si>
  <si>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</si>
  <si>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</si>
  <si>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</si>
  <si>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</si>
  <si>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</si>
  <si>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</si>
  <si>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</si>
  <si>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</si>
  <si>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</si>
  <si>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</si>
  <si>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</si>
  <si>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</si>
  <si>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</si>
  <si>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</si>
  <si>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</si>
  <si>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</si>
  <si>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</si>
  <si>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</si>
  <si>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</si>
  <si>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</si>
  <si>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</si>
  <si>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</si>
  <si>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</si>
  <si>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</si>
  <si>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</si>
  <si>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</si>
  <si>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</si>
  <si>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</si>
  <si>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</si>
  <si>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</si>
  <si>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</si>
  <si>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</si>
  <si>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</si>
  <si>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</si>
  <si>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</si>
  <si>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</si>
  <si>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</si>
  <si>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</si>
  <si>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</si>
  <si>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</si>
  <si>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</si>
  <si>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</si>
  <si>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</si>
  <si>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</si>
  <si>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</si>
  <si>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</si>
  <si>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</si>
  <si>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</si>
  <si>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</si>
  <si>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</si>
  <si>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</si>
  <si>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</si>
  <si>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</si>
  <si>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</si>
  <si>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</si>
  <si>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</si>
  <si>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</si>
  <si>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</si>
  <si>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</si>
  <si>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</si>
  <si>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</si>
  <si>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</si>
  <si>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</si>
  <si>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</si>
  <si>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</si>
  <si>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</si>
  <si>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</si>
  <si>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</si>
  <si>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</si>
  <si>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</si>
  <si>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</si>
  <si>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</si>
  <si>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</si>
  <si>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</si>
  <si>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</si>
  <si>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</si>
  <si>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</si>
  <si>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</si>
  <si>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</si>
  <si>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</si>
  <si>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</si>
  <si>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</si>
  <si>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</si>
  <si>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</si>
  <si>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</si>
  <si>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</si>
  <si>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</si>
  <si>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</si>
  <si>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</si>
  <si>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</si>
  <si>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</si>
  <si>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</si>
  <si>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</si>
  <si>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</si>
  <si>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</si>
  <si>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</si>
  <si>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</si>
  <si>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</si>
  <si>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</si>
  <si>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</si>
  <si>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</si>
  <si>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</si>
  <si>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</si>
  <si>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</si>
  <si>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</si>
  <si>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</si>
  <si>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</si>
  <si>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</si>
  <si>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</si>
  <si>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</si>
  <si>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</si>
  <si>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</si>
  <si>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</si>
  <si>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</si>
  <si>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</si>
  <si>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</si>
  <si>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</si>
  <si>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</si>
  <si>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</si>
  <si>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</si>
  <si>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</si>
  <si>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</si>
  <si>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</si>
  <si>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</si>
  <si>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</si>
  <si>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</si>
  <si>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</si>
  <si>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</si>
  <si>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</si>
  <si>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</si>
  <si>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</si>
  <si>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</si>
  <si>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</si>
  <si>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</si>
  <si>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</si>
  <si>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</si>
  <si>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</si>
  <si>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</si>
  <si>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</si>
  <si>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</si>
  <si>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</si>
  <si>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</si>
  <si>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</si>
  <si>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</si>
  <si>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</si>
  <si>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</si>
  <si>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</si>
  <si>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</si>
  <si>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</si>
  <si>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</si>
  <si>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</si>
  <si>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</si>
  <si>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</si>
  <si>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</si>
  <si>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</si>
  <si>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</si>
  <si>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</si>
  <si>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</si>
  <si>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</si>
  <si>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</si>
  <si>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</si>
  <si>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</si>
  <si>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</si>
  <si>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</si>
  <si>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</si>
  <si>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</si>
  <si>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</si>
  <si>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</si>
  <si>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</si>
  <si>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</si>
  <si>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</si>
  <si>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</si>
  <si>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</si>
  <si>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</si>
  <si>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</si>
  <si>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</si>
  <si>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</si>
  <si>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</si>
  <si>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</si>
  <si>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</si>
  <si>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</si>
  <si>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</si>
  <si>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</si>
  <si>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</si>
  <si>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</si>
  <si>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</si>
  <si>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</si>
  <si>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</si>
  <si>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</si>
  <si>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</si>
  <si>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</si>
  <si>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</si>
  <si>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</si>
  <si>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</si>
  <si>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</si>
  <si>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</si>
  <si>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</si>
  <si>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</si>
  <si>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</si>
  <si>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</si>
  <si>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</si>
  <si>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</si>
  <si>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</si>
  <si>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</si>
  <si>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</si>
  <si>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</si>
  <si>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</si>
  <si>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</si>
  <si>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</si>
  <si>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</si>
  <si>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</si>
  <si>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</si>
  <si>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</si>
  <si>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</si>
  <si>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</si>
  <si>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</si>
  <si>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</si>
  <si>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</si>
  <si>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</si>
  <si>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</si>
  <si>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</si>
  <si>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</si>
  <si>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</si>
  <si>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</si>
  <si>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</si>
  <si>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</si>
  <si>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</si>
  <si>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</si>
  <si>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</si>
  <si>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</si>
  <si>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</si>
  <si>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</si>
  <si>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</si>
  <si>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</si>
  <si>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</si>
  <si>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</si>
  <si>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</si>
  <si>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</si>
  <si>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</si>
  <si>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</si>
  <si>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</si>
  <si>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</si>
  <si>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</si>
  <si>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</si>
  <si>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</si>
  <si>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</si>
  <si>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</si>
  <si>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</si>
  <si>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</si>
  <si>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</si>
  <si>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</si>
  <si>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</si>
  <si>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</si>
  <si>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</si>
  <si>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</si>
  <si>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</si>
  <si>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</si>
  <si>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</si>
  <si>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</si>
  <si>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</si>
  <si>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</si>
  <si>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</si>
  <si>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</si>
  <si>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</si>
  <si>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</si>
  <si>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</si>
  <si>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</si>
  <si>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</si>
  <si>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</si>
  <si>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</si>
  <si>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</si>
  <si>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</si>
  <si>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</si>
  <si>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</si>
  <si>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</si>
  <si>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</si>
  <si>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</si>
  <si>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</si>
  <si>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</si>
  <si>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</si>
  <si>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</si>
  <si>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</si>
  <si>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</si>
  <si>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</si>
  <si>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</si>
  <si>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</si>
  <si>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</si>
  <si>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</si>
  <si>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</si>
  <si>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</si>
  <si>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</si>
  <si>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</si>
  <si>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</si>
  <si>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</si>
  <si>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</si>
  <si>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</si>
  <si>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</si>
  <si>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</si>
  <si>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</si>
  <si>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</si>
  <si>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</si>
  <si>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</si>
  <si>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</si>
  <si>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</si>
  <si>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</si>
  <si>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</si>
  <si>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</si>
  <si>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</si>
  <si>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</si>
  <si>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</si>
  <si>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</si>
  <si>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</si>
  <si>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</si>
  <si>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</si>
  <si>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</si>
  <si>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</si>
  <si>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</si>
  <si>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</si>
  <si>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</si>
  <si>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</si>
  <si>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</si>
  <si>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</si>
  <si>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</si>
  <si>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</si>
  <si>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</si>
  <si>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</si>
  <si>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</si>
  <si>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</si>
  <si>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</si>
  <si>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</si>
  <si>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</si>
  <si>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</si>
  <si>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</si>
  <si>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</si>
  <si>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</si>
  <si>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</si>
  <si>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</si>
  <si>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</si>
  <si>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</si>
  <si>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</si>
  <si>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</si>
  <si>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</si>
  <si>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</si>
  <si>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</si>
  <si>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</si>
  <si>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</si>
  <si>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</si>
  <si>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</si>
  <si>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</si>
  <si>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</si>
  <si>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</si>
  <si>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</si>
  <si>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</si>
  <si>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</si>
  <si>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</si>
  <si>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</si>
  <si>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</si>
  <si>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</si>
  <si>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</si>
  <si>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</si>
  <si>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</si>
  <si>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</si>
  <si>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</si>
  <si>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</si>
  <si>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</si>
  <si>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</si>
  <si>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</si>
  <si>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</si>
  <si>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</si>
  <si>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</si>
  <si>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</si>
  <si>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</si>
  <si>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</si>
  <si>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</si>
  <si>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</si>
  <si>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</si>
  <si>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</si>
  <si>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</si>
  <si>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</si>
  <si>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</si>
  <si>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</si>
  <si>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</si>
  <si>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</si>
  <si>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</si>
  <si>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</si>
  <si>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</si>
  <si>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</si>
  <si>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</si>
  <si>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</si>
  <si>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</si>
  <si>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</si>
  <si>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</si>
  <si>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</si>
  <si>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</si>
  <si>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</si>
  <si>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</si>
  <si>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</si>
  <si>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</si>
  <si>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</si>
  <si>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</si>
  <si>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</si>
  <si>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</si>
  <si>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</si>
  <si>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</si>
  <si>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</si>
  <si>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</si>
  <si>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</si>
  <si>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</si>
  <si>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</si>
  <si>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</si>
  <si>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</si>
  <si>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</si>
  <si>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</si>
  <si>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</si>
  <si>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</si>
  <si>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</si>
  <si>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</si>
  <si>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</si>
  <si>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</si>
  <si>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</si>
  <si>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</si>
  <si>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</si>
  <si>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</si>
  <si>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</si>
  <si>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</si>
  <si>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</si>
  <si>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</si>
  <si>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</si>
  <si>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</si>
  <si>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</si>
  <si>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</si>
  <si>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</si>
  <si>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</si>
  <si>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</si>
  <si>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</si>
  <si>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</si>
  <si>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</si>
  <si>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</si>
  <si>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</si>
  <si>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</si>
  <si>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</si>
  <si>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</si>
  <si>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</si>
  <si>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</si>
  <si>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</si>
  <si>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</si>
  <si>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</si>
  <si>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</si>
  <si>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</si>
  <si>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</si>
  <si>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</si>
  <si>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</si>
  <si>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</si>
  <si>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</si>
  <si>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</si>
  <si>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</si>
  <si>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</si>
  <si>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</si>
  <si>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</si>
  <si>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</si>
  <si>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</si>
  <si>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</si>
  <si>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</si>
  <si>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</si>
  <si>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</si>
  <si>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</si>
  <si>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</si>
  <si>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</si>
  <si>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</si>
  <si>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</si>
  <si>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</si>
  <si>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</si>
  <si>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</si>
  <si>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</si>
  <si>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</si>
  <si>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</si>
  <si>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</si>
  <si>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</si>
  <si>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</si>
  <si>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</si>
  <si>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</si>
  <si>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</si>
  <si>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</si>
  <si>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</si>
  <si>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</si>
  <si>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</si>
  <si>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</si>
  <si>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</si>
  <si>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</si>
  <si>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</si>
  <si>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</si>
  <si>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</si>
  <si>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</si>
  <si>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</si>
  <si>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</si>
  <si>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</si>
  <si>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</si>
  <si>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</si>
  <si>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</si>
  <si>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</si>
  <si>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</si>
  <si>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</si>
  <si>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</si>
  <si>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</si>
  <si>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</si>
  <si>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</si>
  <si>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</si>
  <si>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</si>
  <si>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</si>
  <si>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</si>
  <si>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</si>
  <si>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</si>
  <si>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</si>
  <si>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</si>
  <si>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</si>
  <si>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</si>
  <si>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</si>
  <si>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</si>
  <si>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</si>
  <si>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</si>
  <si>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</si>
  <si>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</si>
  <si>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</si>
  <si>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</si>
  <si>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</si>
  <si>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</si>
  <si>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</si>
  <si>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</si>
  <si>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</si>
  <si>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</si>
  <si>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</si>
  <si>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</si>
  <si>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</si>
  <si>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</si>
  <si>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</si>
  <si>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</si>
  <si>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</si>
  <si>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</si>
  <si>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</si>
  <si>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</si>
  <si>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</si>
  <si>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</si>
  <si>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</si>
  <si>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</si>
  <si>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</si>
  <si>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</si>
  <si>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</si>
  <si>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</si>
  <si>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</si>
  <si>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</si>
  <si>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</si>
  <si>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</si>
  <si>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</si>
  <si>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</si>
  <si>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</si>
  <si>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</si>
  <si>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</si>
  <si>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</si>
  <si>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</si>
  <si>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</si>
  <si>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</si>
  <si>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</si>
  <si>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</si>
  <si>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</si>
  <si>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</si>
  <si>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</si>
  <si>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</si>
  <si>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</si>
  <si>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</si>
  <si>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</si>
  <si>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</si>
  <si>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</si>
  <si>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</si>
  <si>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</si>
  <si>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</si>
  <si>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</si>
  <si>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</si>
  <si>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</si>
  <si>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</si>
  <si>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</si>
  <si>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</si>
  <si>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</si>
  <si>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</si>
  <si>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</si>
  <si>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</si>
  <si>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</si>
  <si>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</si>
  <si>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</si>
  <si>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</si>
  <si>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</si>
  <si>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</si>
  <si>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</si>
  <si>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</si>
  <si>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</si>
  <si>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</si>
  <si>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</si>
  <si>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</si>
  <si>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</si>
  <si>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</si>
  <si>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</si>
  <si>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</si>
  <si>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</si>
  <si>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</si>
  <si>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</si>
  <si>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</si>
  <si>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</si>
  <si>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</si>
  <si>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</si>
  <si>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</si>
  <si>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</si>
  <si>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</si>
  <si>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</si>
  <si>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</si>
  <si>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</si>
  <si>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</si>
  <si>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</si>
  <si>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</si>
  <si>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</si>
  <si>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</si>
  <si>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</si>
  <si>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</si>
  <si>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</si>
  <si>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</si>
  <si>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</si>
  <si>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</si>
  <si>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</si>
  <si>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</si>
  <si>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</si>
  <si>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</si>
  <si>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</si>
  <si>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</si>
  <si>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</si>
  <si>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</si>
  <si>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</si>
  <si>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</si>
  <si>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</si>
  <si>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</si>
  <si>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</si>
  <si>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</si>
  <si>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</si>
  <si>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</si>
  <si>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</si>
  <si>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</si>
  <si>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</si>
  <si>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</si>
  <si>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</si>
  <si>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</si>
  <si>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</si>
  <si>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</si>
  <si>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</si>
  <si>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</si>
  <si>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</si>
  <si>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</si>
  <si>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</si>
  <si>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</si>
  <si>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</si>
  <si>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</si>
  <si>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</si>
  <si>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</si>
  <si>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</si>
  <si>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</si>
  <si>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</si>
  <si>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</si>
  <si>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</si>
  <si>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</si>
  <si>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</si>
  <si>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</si>
  <si>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</si>
  <si>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</si>
  <si>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</si>
  <si>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</si>
  <si>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</si>
  <si>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</si>
  <si>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</si>
  <si>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</si>
  <si>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</si>
  <si>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</si>
  <si>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</si>
  <si>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</si>
  <si>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</si>
  <si>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</si>
  <si>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</si>
  <si>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</si>
  <si>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</si>
  <si>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</si>
  <si>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</si>
  <si>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</si>
  <si>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</si>
  <si>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</si>
  <si>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</si>
  <si>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</si>
  <si>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</si>
  <si>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</si>
  <si>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</si>
  <si>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</si>
  <si>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</si>
  <si>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</si>
  <si>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</si>
  <si>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</si>
  <si>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</si>
  <si>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</si>
  <si>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</si>
  <si>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</si>
  <si>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</si>
  <si>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</si>
  <si>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</si>
  <si>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</si>
  <si>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</si>
  <si>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</si>
  <si>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</si>
  <si>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</si>
  <si>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</si>
  <si>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</si>
  <si>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</si>
  <si>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</si>
  <si>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</si>
  <si>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</si>
  <si>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</si>
  <si>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</si>
  <si>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</si>
  <si>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</si>
  <si>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</si>
  <si>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</si>
  <si>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</si>
  <si>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</si>
  <si>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</si>
  <si>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</si>
  <si>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</si>
  <si>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</si>
  <si>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</si>
  <si>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</si>
  <si>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</si>
  <si>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</si>
  <si>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</si>
  <si>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</si>
  <si>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</si>
  <si>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</si>
  <si>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</si>
  <si>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</si>
  <si>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</si>
  <si>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</si>
  <si>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</si>
  <si>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</si>
  <si>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</si>
  <si>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</si>
  <si>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</si>
  <si>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</si>
  <si>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</si>
  <si>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</si>
  <si>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</si>
  <si>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</si>
  <si>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</si>
  <si>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</si>
  <si>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</si>
  <si>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</si>
  <si>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</si>
  <si>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</si>
  <si>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</si>
  <si>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</si>
  <si>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</si>
  <si>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</si>
  <si>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</si>
  <si>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</si>
  <si>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</si>
  <si>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</si>
  <si>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</si>
  <si>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</si>
  <si>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</si>
  <si>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</si>
  <si>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</si>
  <si>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</si>
  <si>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</si>
  <si>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</si>
  <si>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</si>
  <si>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</si>
  <si>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</si>
  <si>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</si>
  <si>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</si>
  <si>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</si>
  <si>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</si>
  <si>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</si>
  <si>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</si>
  <si>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</si>
  <si>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</si>
  <si>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</si>
  <si>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</si>
  <si>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</si>
  <si>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</si>
  <si>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</si>
  <si>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</si>
  <si>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</si>
  <si>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</si>
  <si>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</si>
  <si>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</si>
  <si>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</si>
  <si>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</si>
  <si>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</si>
  <si>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</si>
  <si>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</si>
  <si>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</si>
  <si>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</si>
  <si>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</si>
  <si>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</si>
  <si>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</si>
  <si>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</si>
  <si>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</si>
  <si>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</si>
  <si>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</si>
  <si>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</si>
  <si>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</si>
  <si>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</si>
  <si>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</si>
  <si>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</si>
  <si>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</si>
  <si>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</si>
  <si>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</si>
  <si>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</si>
  <si>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</si>
  <si>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</si>
  <si>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</si>
  <si>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</si>
  <si>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</si>
  <si>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</si>
  <si>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</si>
  <si>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</si>
  <si>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</si>
  <si>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</si>
  <si>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</si>
  <si>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</si>
  <si>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</si>
  <si>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</si>
  <si>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</si>
  <si>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</si>
  <si>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</si>
  <si>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</si>
  <si>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</si>
  <si>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</si>
  <si>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</si>
  <si>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</si>
  <si>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</si>
  <si>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</si>
  <si>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</si>
  <si>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</si>
  <si>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</si>
  <si>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</si>
  <si>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</si>
  <si>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</si>
  <si>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</si>
  <si>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</si>
  <si>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</si>
  <si>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</si>
  <si>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</si>
  <si>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</si>
  <si>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</si>
  <si>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</si>
  <si>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</si>
  <si>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</si>
  <si>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</si>
  <si>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</si>
  <si>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</si>
  <si>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</si>
  <si>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</si>
  <si>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</si>
  <si>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</si>
  <si>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</si>
  <si>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</si>
  <si>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</si>
  <si>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</si>
  <si>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</si>
  <si>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</si>
  <si>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</si>
  <si>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</si>
  <si>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</si>
  <si>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</si>
  <si>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</si>
  <si>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</si>
  <si>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</si>
  <si>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</si>
  <si>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</si>
  <si>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</si>
  <si>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</si>
  <si>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</si>
  <si>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</si>
  <si>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</si>
  <si>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</si>
  <si>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</si>
  <si>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</si>
  <si>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</si>
  <si>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</si>
  <si>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</si>
  <si>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</si>
  <si>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</si>
  <si>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</si>
  <si>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</si>
  <si>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</si>
  <si>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</si>
  <si>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</si>
  <si>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</si>
  <si>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</si>
  <si>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</si>
  <si>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</si>
  <si>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</si>
  <si>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</si>
  <si>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</si>
  <si>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</si>
  <si>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</si>
  <si>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</si>
  <si>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</si>
  <si>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</si>
  <si>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</si>
  <si>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</si>
  <si>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</si>
  <si>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</si>
  <si>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</si>
  <si>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</si>
  <si>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</si>
  <si>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</si>
  <si>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</si>
  <si>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</si>
  <si>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</si>
  <si>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</si>
  <si>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</si>
  <si>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</si>
  <si>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</si>
  <si>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</si>
  <si>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</si>
  <si>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</si>
  <si>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</si>
  <si>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</si>
  <si>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</si>
  <si>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</si>
  <si>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</si>
  <si>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</si>
  <si>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</si>
  <si>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</si>
  <si>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</si>
  <si>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</si>
  <si>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</si>
  <si>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</si>
  <si>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</si>
  <si>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</si>
  <si>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</si>
  <si>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</si>
  <si>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</si>
  <si>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</si>
  <si>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</si>
  <si>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</si>
  <si>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</si>
  <si>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</si>
  <si>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</si>
  <si>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</si>
  <si>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</si>
  <si>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</si>
  <si>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</si>
  <si>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</si>
  <si>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</si>
  <si>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</si>
  <si>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</si>
  <si>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</si>
  <si>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</si>
  <si>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</si>
  <si>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</si>
  <si>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</si>
  <si>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</si>
  <si>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</si>
  <si>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</si>
  <si>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</si>
  <si>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</si>
  <si>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</si>
  <si>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</si>
  <si>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</si>
  <si>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</si>
  <si>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</si>
  <si>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</si>
  <si>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</si>
  <si>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</si>
  <si>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</si>
  <si>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</si>
  <si>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</si>
  <si>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</si>
  <si>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</si>
  <si>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</si>
  <si>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</si>
  <si>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</si>
  <si>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</si>
  <si>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</si>
  <si>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</si>
  <si>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</si>
  <si>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</si>
  <si>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</si>
  <si>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</si>
  <si>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</si>
  <si>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</si>
  <si>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</si>
  <si>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</si>
  <si>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</si>
  <si>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</si>
  <si>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</si>
  <si>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</si>
  <si>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</si>
  <si>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</si>
  <si>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</si>
  <si>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</si>
  <si>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</si>
  <si>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</si>
  <si>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</si>
  <si>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</si>
  <si>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</si>
  <si>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</si>
  <si>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</si>
  <si>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</si>
  <si>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</si>
  <si>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</si>
  <si>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</si>
  <si>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</si>
  <si>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</si>
  <si>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</si>
  <si>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</si>
  <si>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</si>
  <si>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</si>
  <si>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</si>
  <si>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</si>
  <si>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</si>
  <si>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</si>
  <si>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</si>
  <si>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</si>
  <si>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</si>
  <si>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</si>
  <si>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</si>
  <si>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</si>
  <si>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</si>
  <si>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</si>
  <si>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</si>
  <si>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</si>
  <si>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</si>
  <si>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</si>
  <si>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</si>
  <si>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</si>
  <si>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</si>
  <si>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</si>
  <si>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</si>
  <si>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</si>
  <si>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</si>
  <si>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</si>
  <si>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</si>
  <si>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</si>
  <si>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</si>
  <si>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</si>
  <si>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</si>
  <si>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</si>
  <si>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</si>
  <si>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</si>
  <si>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</si>
  <si>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</si>
  <si>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</si>
  <si>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</si>
  <si>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</si>
  <si>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</si>
  <si>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</si>
  <si>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</si>
  <si>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</si>
  <si>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</si>
  <si>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</si>
  <si>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</si>
  <si>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</si>
  <si>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</si>
  <si>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</si>
  <si>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</si>
  <si>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</si>
  <si>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</si>
  <si>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</si>
  <si>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</si>
  <si>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</si>
  <si>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</si>
  <si>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</si>
  <si>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</si>
  <si>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</si>
  <si>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</si>
  <si>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</si>
  <si>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</si>
  <si>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</si>
  <si>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</si>
  <si>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</si>
  <si>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</si>
  <si>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</si>
  <si>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</si>
  <si>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</si>
  <si>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</si>
  <si>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</si>
  <si>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</si>
  <si>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</si>
  <si>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</si>
  <si>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</si>
  <si>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</si>
  <si>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</si>
  <si>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</si>
  <si>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</si>
  <si>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</si>
  <si>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</si>
  <si>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</si>
  <si>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</si>
  <si>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</si>
  <si>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</si>
  <si>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</si>
  <si>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</si>
  <si>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</si>
  <si>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</si>
  <si>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</si>
  <si>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</si>
  <si>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</si>
  <si>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</si>
  <si>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</si>
  <si>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</si>
  <si>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</si>
  <si>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</si>
  <si>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</si>
  <si>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</si>
  <si>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</si>
  <si>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</si>
  <si>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</si>
  <si>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</si>
  <si>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</si>
  <si>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</si>
  <si>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</si>
  <si>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</si>
  <si>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</si>
  <si>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</si>
  <si>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</si>
  <si>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</si>
  <si>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</si>
  <si>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</si>
  <si>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</si>
  <si>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</si>
  <si>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</si>
  <si>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</si>
  <si>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</si>
  <si>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</si>
  <si>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</si>
  <si>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</si>
  <si>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</si>
  <si>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</si>
  <si>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</si>
  <si>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</si>
  <si>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</si>
  <si>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</si>
  <si>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</si>
  <si>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</si>
  <si>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</si>
  <si>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</si>
  <si>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</si>
  <si>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</si>
  <si>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</si>
  <si>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</si>
  <si>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</si>
  <si>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</si>
  <si>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</si>
  <si>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</si>
  <si>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</si>
  <si>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</si>
  <si>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</si>
  <si>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</si>
  <si>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</si>
  <si>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</si>
  <si>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</si>
  <si>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</si>
  <si>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</si>
  <si>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</si>
  <si>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</si>
  <si>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</si>
  <si>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</si>
  <si>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</si>
  <si>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</si>
  <si>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</si>
  <si>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</si>
  <si>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</si>
  <si>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</si>
  <si>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</si>
  <si>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</si>
  <si>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</si>
  <si>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</si>
  <si>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</si>
  <si>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</si>
  <si>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</si>
  <si>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</si>
  <si>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</si>
  <si>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</si>
  <si>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</si>
  <si>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</si>
  <si>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</si>
  <si>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</si>
  <si>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</si>
  <si>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</si>
  <si>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</si>
  <si>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</si>
  <si>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</si>
  <si>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</si>
  <si>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</si>
  <si>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</si>
  <si>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</si>
  <si>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</si>
  <si>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</si>
  <si>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</si>
  <si>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</si>
  <si>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</si>
  <si>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</si>
  <si>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</si>
  <si>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</si>
  <si>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</si>
  <si>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</si>
  <si>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</si>
  <si>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</si>
  <si>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</si>
  <si>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</si>
  <si>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</si>
  <si>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</si>
  <si>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</si>
  <si>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</si>
  <si>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</si>
  <si>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</si>
  <si>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</si>
  <si>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</si>
  <si>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</si>
  <si>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</si>
  <si>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</si>
  <si>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</si>
  <si>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</si>
  <si>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</si>
  <si>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</si>
  <si>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</si>
  <si>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</si>
  <si>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</si>
  <si>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</si>
  <si>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</si>
  <si>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</si>
  <si>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</si>
  <si>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</si>
  <si>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</si>
  <si>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</si>
  <si>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</si>
  <si>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</si>
  <si>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</si>
  <si>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</si>
  <si>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</si>
  <si>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</si>
  <si>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</si>
  <si>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</si>
  <si>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</si>
  <si>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</si>
  <si>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</si>
  <si>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</si>
  <si>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</si>
  <si>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</si>
  <si>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</si>
  <si>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</si>
  <si>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</si>
  <si>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</si>
  <si>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</si>
  <si>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</si>
  <si>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</si>
  <si>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</si>
  <si>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</si>
  <si>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</si>
  <si>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</si>
  <si>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</si>
  <si>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</si>
  <si>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</si>
  <si>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</si>
  <si>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</si>
  <si>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</si>
  <si>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</si>
  <si>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</si>
  <si>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</si>
  <si>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</si>
  <si>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</si>
  <si>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</si>
  <si>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</si>
  <si>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</si>
  <si>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</si>
  <si>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</si>
  <si>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</si>
  <si>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</si>
  <si>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</si>
  <si>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</si>
  <si>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</si>
  <si>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</si>
  <si>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</si>
  <si>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</si>
  <si>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</si>
  <si>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</si>
  <si>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</si>
  <si>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</si>
  <si>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</si>
  <si>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</si>
  <si>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</si>
  <si>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</si>
  <si>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</si>
  <si>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</si>
  <si>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</si>
  <si>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</si>
  <si>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</si>
  <si>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</si>
  <si>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</si>
  <si>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</si>
  <si>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</si>
  <si>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</si>
  <si>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</si>
  <si>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</si>
  <si>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</si>
  <si>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</si>
  <si>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</si>
  <si>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</si>
  <si>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</si>
  <si>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</si>
  <si>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</si>
  <si>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</si>
  <si>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</si>
  <si>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</si>
  <si>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</si>
  <si>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</si>
  <si>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</si>
  <si>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</si>
  <si>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</si>
  <si>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</si>
  <si>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</si>
  <si>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</si>
  <si>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</si>
  <si>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</si>
  <si>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</si>
  <si>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</si>
  <si>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</si>
  <si>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</si>
  <si>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</si>
  <si>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</si>
  <si>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</si>
  <si>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</si>
  <si>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</si>
  <si>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</si>
  <si>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</si>
  <si>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</si>
  <si>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</si>
  <si>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</si>
  <si>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</si>
  <si>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</si>
  <si>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</si>
  <si>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</si>
  <si>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</si>
  <si>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</si>
  <si>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</si>
  <si>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</si>
  <si>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</si>
  <si>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</si>
  <si>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</si>
  <si>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</si>
  <si>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</si>
  <si>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</si>
  <si>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</si>
  <si>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</si>
  <si>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</si>
  <si>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</si>
  <si>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</si>
  <si>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</si>
  <si>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</si>
  <si>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</si>
  <si>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</si>
  <si>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</si>
  <si>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</si>
  <si>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</si>
  <si>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</si>
  <si>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PCM-20251026-00000210</t>
  </si>
  <si>
    <t>5g cell down due to rectifier module faulty, rectifier module under repair arrangement</t>
  </si>
  <si>
    <t>PCM-20251026-00001624</t>
  </si>
  <si>
    <t xml:space="preserve">Major </t>
  </si>
  <si>
    <t xml:space="preserve">Sceco blackout in Tandaha / team at site connect PG </t>
  </si>
  <si>
    <t xml:space="preserve">Sceco blackout in Tandaha </t>
  </si>
  <si>
    <t>PCM-20251026-00001938</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</si>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</sst>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4" totalsRowShown="0" headerRowDxfId="157" dataDxfId="156" headerRowBorderDxfId="154" tableBorderDxfId="155" totalsRowBorderDxfId="153">
  <autoFilter ref="A1:CJ2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6" totalsRowShown="0" headerRowDxfId="15" dataDxfId="14" headerRowBorderDxfId="12" tableBorderDxfId="13">
  <autoFilter ref="A1:L1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293.82856319444545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13.333574768519611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45956.776989120372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45956.776989120372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45956.776989120372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45956.776989120372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45956.776989120372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45956.776989120372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45956.776989120372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45956.776989120372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45956.776989120372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45956.776989120372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45956.776989120372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45956.776989120372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45956.776989120372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45956.776989120372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45956.776989120372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45956.776989120372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45956.776989120372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45956.776989120372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45956.776989120372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45956.776989120372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45956.776989120372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45956.776989120372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45956.776989120372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45956.776989120372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45956.776989120372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45956.776989120372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45956.776989120372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45956.776989120372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45956.776989120372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45956.776989120372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45956.776989120372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45956.776989120372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45956.776989120372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45956.776989120372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45956.776989120372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45956.776989120372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45956.776989120372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45956.776989120372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45956.776989120372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45956.776989120372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45956.776989120372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45956.776989120372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45956.776989120372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45956.776989120372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45956.776989120372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45956.776989120372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45956.776989120372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45956.776989120372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45956.776989120372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45956.776989120372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45956.776989120372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45956.776989120372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45956.776989120372</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45956.776989120372</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AF40E1ED-6438-4700-9CF0-10B7503C95E2}"/>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4"/>
  <sheetViews>
    <sheetView tabSelected="1" workbookViewId="0">
      <selection activeCell="D9" sqref="D9"/>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131.77715115741012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3</v>
      </c>
      <c r="D4" s="18" t="s">
        <v>28427</v>
      </c>
      <c r="E4" s="114" t="s">
        <v>38998</v>
      </c>
      <c r="F4" s="115">
        <v>45956.735034722224</v>
      </c>
      <c r="G4" s="116">
        <f ca="1">IFERROR(NOW()-F4,"-")</f>
        <v>4.1954398147936445E-2</v>
      </c>
      <c r="H4" s="115">
        <v>45956.714895833335</v>
      </c>
      <c r="I4" s="18" t="str">
        <f>IFERROR(VLOOKUP(D4,DB!A:F,6,0),"")</f>
        <v>Power Cube</v>
      </c>
      <c r="J4" s="18" t="str">
        <f>IFERROR(VLOOKUP(D4,DB!A:G,7,0),"")</f>
        <v>In progress+No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45956.776989120372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45956.776989120372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45956.776989120372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R2</v>
      </c>
      <c r="C8" s="18"/>
      <c r="D8" s="18" t="s">
        <v>16486</v>
      </c>
      <c r="E8" s="114"/>
      <c r="F8" s="115"/>
      <c r="G8" s="116">
        <f ca="1">IFERROR(NOW()-F8,"-")</f>
        <v>45956.776989120372</v>
      </c>
      <c r="H8" s="115"/>
      <c r="I8" s="18" t="str">
        <f>IFERROR(VLOOKUP(D8,DB!A:F,6,0),"")</f>
        <v>SCECO</v>
      </c>
      <c r="J8" s="18" t="str">
        <f>IFERROR(VLOOKUP(D8,DB!A:G,7,0),"")</f>
        <v>Weak+No BB Design+No BB Design</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45956.776989120372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45956.776989120372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45956.776989120372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45956.776989120372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45956.776989120372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45956.776989120372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45956.776989120372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45956.776989120372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45956.776989120372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45956.776989120372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45956.776989120372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45956.776989120372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45956.776989120372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45956.776989120372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45956.776989120372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45956.776989120372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45956.776989120372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45956.776989120372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45956.776989120372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45956.776989120372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45956.776989120372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45956.776989120372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45956.776989120372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45956.776989120372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45956.776989120372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45956.776989120372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45956.776989120372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45956.776989120372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45956.776989120372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45956.776989120372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45956.776989120372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45956.776989120372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45956.776989120372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45956.776989120372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45956.776989120372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45956.776989120372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45956.776989120372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45956.776989120372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45956.776989120372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45956.776989120372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45956.776989120372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45956.776989120372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45956.776989120372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45956.776989120372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45956.776989120372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45956.776989120372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45956.776989120372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45956.776989120372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45956.776989120372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45956.776989120372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45956.776989120372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45956.776989120372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45956.776989120372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45956.776989120372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45956.776989120372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45956.776989120372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45956.776989120372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45956.776989120372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45956.776989120372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45956.776989120372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45956.776989120372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61"/>
      <c r="B70" s="162" t="str">
        <f>IFERROR(VLOOKUP(D70,DB!A:K,11,0),"")</f>
        <v/>
      </c>
      <c r="C70" s="162"/>
      <c r="D70" s="162"/>
      <c r="E70" s="163"/>
      <c r="F70" s="164"/>
      <c r="G70" s="165">
        <f ca="1">IFERROR(NOW()-F70,"-")</f>
        <v>45956.776989120372</v>
      </c>
      <c r="H70" s="164"/>
      <c r="I70" s="162" t="str">
        <f>IFERROR(VLOOKUP(D70,DB!A:F,6,0),"")</f>
        <v/>
      </c>
      <c r="J70" s="162" t="str">
        <f>IFERROR(VLOOKUP(D70,DB!A:G,7,0),"")</f>
        <v/>
      </c>
      <c r="K70" s="166"/>
      <c r="L70" s="162" t="str">
        <f>IFERROR(VLOOKUP(D70,DB!A:I,9,0),"")</f>
        <v/>
      </c>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c r="BY70" s="162"/>
      <c r="BZ70" s="162"/>
      <c r="CA70" s="162"/>
      <c r="CB70" s="162"/>
      <c r="CC70" s="162"/>
      <c r="CD70" s="162"/>
      <c r="CE70" s="162"/>
      <c r="CF70" s="162"/>
      <c r="CG70" s="162"/>
      <c r="CH70" s="162"/>
      <c r="CI70" s="162"/>
      <c r="CJ70" s="167"/>
    </row>
    <row r="71" spans="1:88" ht="31.5" customHeight="1">
      <c r="A71" s="113"/>
      <c r="B71" s="18" t="str">
        <f>IFERROR(VLOOKUP(D71,DB!A:K,11,0),"")</f>
        <v/>
      </c>
      <c r="C71" s="18"/>
      <c r="D71" s="18"/>
      <c r="E71" s="114"/>
      <c r="F71" s="115"/>
      <c r="G71" s="116">
        <f ca="1">IFERROR(NOW()-F71,"-")</f>
        <v>45956.776989120372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45956.776989120372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45956.776989120372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45956.776989120372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45956.776989120372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45956.776989120372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45956.776989120372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45956.776989120372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45956.776989120372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45956.776989120372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45956.776989120372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45956.776989120372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45956.776989120372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45956.776989120372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45956.776989120372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45956.776989120372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45956.776989120372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45956.776989120372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45956.776989120372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45956.776989120372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45956.776989120372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45956.776989120372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45956.776989120372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45956.776989120372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45956.776989120372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45956.776989120372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45956.776989120372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45956.776989120372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45956.776989120372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45956.776989120372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45956.776989120372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45956.776989120372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45956.776989120372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45956.776989120372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45956.776989120372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45956.776989120372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45956.776989120372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45956.776989120372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45956.776989120372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45956.776989120372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45956.776989120372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45956.776989120372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45956.776989120372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45956.776989120372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45956.776989120372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45956.776989120372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45956.776989120372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45956.776989120372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45956.776989120372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45956.776989120372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45956.776989120372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45956.776989120372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45956.776989120372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45956.776989120372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45956.776989120372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45956.776989120372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45956.776989120372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45956.776989120372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45956.776989120372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45956.776989120372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45956.776989120372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45956.776989120372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45956.776989120372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45956.776989120372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45956.776989120372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45956.776989120372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45956.776989120372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45956.776989120372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45956.776989120372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45956.776989120372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45956.776989120372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45956.776989120372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45956.776989120372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45956.776989120372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45956.776989120372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45956.776989120372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45956.776989120372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45956.776989120372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45956.776989120372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45956.776989120372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45956.776989120372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45956.776989120372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45956.776989120372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45956.776989120372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45956.776989120372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45956.776989120372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45956.776989120372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45956.776989120372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45956.776989120372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45956.776989120372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45956.776989120372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45956.776989120372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45956.776989120372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45956.776989120372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45956.776989120372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45956.776989120372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45956.776989120372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45956.776989120372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45956.776989120372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45956.776989120372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45956.776989120372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45956.776989120372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45956.776989120372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45956.776989120372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45956.776989120372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45956.776989120372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45956.776989120372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45956.776989120372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45956.776989120372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45956.776989120372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45956.776989120372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45956.776989120372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45956.776989120372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45956.776989120372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45956.776989120372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45956.776989120372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45956.776989120372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45956.776989120372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45956.776989120372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45956.776989120372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45956.776989120372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45956.776989120372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45956.776989120372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45956.776989120372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45956.776989120372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45956.776989120372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45956.776989120372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45956.776989120372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45956.776989120372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45956.776989120372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45956.776989120372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45956.776989120372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45956.776989120372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45956.776989120372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45956.776989120372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45956.776989120372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45956.776989120372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45956.776989120372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45956.776989120372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45956.776989120372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45956.776989120372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45956.776989120372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45956.776989120372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61"/>
      <c r="B214" s="162" t="str">
        <f>IFERROR(VLOOKUP(D214,DB!A:K,11,0),"")</f>
        <v/>
      </c>
      <c r="C214" s="162"/>
      <c r="D214" s="162"/>
      <c r="E214" s="163"/>
      <c r="F214" s="164"/>
      <c r="G214" s="165">
        <f ca="1">IFERROR(NOW()-F214,"-")</f>
        <v>45956.776989120372</v>
      </c>
      <c r="H214" s="164"/>
      <c r="I214" s="162" t="str">
        <f>IFERROR(VLOOKUP(D214,DB!A:F,6,0),"")</f>
        <v/>
      </c>
      <c r="J214" s="162" t="str">
        <f>IFERROR(VLOOKUP(D214,DB!A:G,7,0),"")</f>
        <v/>
      </c>
      <c r="K214" s="166"/>
      <c r="L214" s="162" t="str">
        <f>IFERROR(VLOOKUP(D214,DB!A:I,9,0),"")</f>
        <v/>
      </c>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162"/>
      <c r="BX214" s="162"/>
      <c r="BY214" s="162"/>
      <c r="BZ214" s="162"/>
      <c r="CA214" s="162"/>
      <c r="CB214" s="162"/>
      <c r="CC214" s="162"/>
      <c r="CD214" s="162"/>
      <c r="CE214" s="162"/>
      <c r="CF214" s="162"/>
      <c r="CG214" s="162"/>
      <c r="CH214" s="162"/>
      <c r="CI214" s="162"/>
      <c r="CJ214" s="167"/>
    </row>
  </sheetData>
  <dataValidations count="2">
    <dataValidation allowBlank="1" showInputMessage="1" showErrorMessage="1" sqref="E1" xr:uid="{4D935161-CDD3-4592-B877-3FB59C99E142}"/>
    <dataValidation type="list" allowBlank="1" showInputMessage="1" showErrorMessage="1" sqref="E3:E2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45956.776989120372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45956.776989120372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45956.776989120372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45956.776989120372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45956.776989120372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45956.776989120372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45956.776989120372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45956.776989120372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45956.776989120372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45956.776989120372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45956.776989120372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45956.776989120372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45956.776989120372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45956.776989120372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45956.776989120372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45956.776989120372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45956.776989120372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45956.776989120372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45956.776989120372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45956.776989120372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45956.776989120372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45956.776989120372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45956.776989120372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45956.776989120372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45956.776989120372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45956.776989120372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45956.776989120372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45956.776989120372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45956.776989120372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45956.776989120372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45956.776989120372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45956.776989120372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45956.776989120372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45956.776989120372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45956.776989120372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45956.776989120372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45956.776989120372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45956.776989120372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45956.776989120372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45956.776989120372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45956.776989120372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45956.776989120372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45956.776989120372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45956.776989120372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45956.776989120372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45956.776989120372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45956.776989120372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45956.776989120372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45956.776989120372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45956.776989120372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45956.776989120372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45956.776989120372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45956.776989120372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45956.776989120372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45956.776989120372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45956.776989120372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45956.776989120372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45956.776989120372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45956.776989120372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45956.776989120372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45956.776989120372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45956.776989120372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45956.776989120372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45956.776989120372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45956.776989120372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45956.776989120372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45956.776989120372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45956.776989120372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45956.776989120372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45956.776989120372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45956.776989120372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45956.776989120372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45956.776989120372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45956.776989120372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45956.776989120372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45956.776989120372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45956.776989120372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45956.776989120372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45956.776989120372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45956.776989120372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45956.776989120372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45956.776989120372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45956.776989120372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45956.776989120372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45956.776989120372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45956.776989120372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45956.776989120372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45956.776989120372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45956.776989120372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45956.776989120372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45956.776989120372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45956.776989120372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45956.776989120372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45956.776989120372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45956.776989120372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45956.776989120372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45956.776989120372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45956.776989120372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45956.776989120372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45956.776989120372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45956.776989120372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45956.776989120372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45956.776989120372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45956.776989120372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45956.776989120372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45956.776989120372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45956.776989120372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45956.776989120372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45956.776989120372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45956.776989120372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45956.776989120372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45956.776989120372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45956.776989120372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45956.776989120372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45956.776989120372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45956.776989120372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45956.776989120372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45956.776989120372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45956.776989120372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45956.776989120372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45956.776989120372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45956.776989120372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45956.776989120372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45956.776989120372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45956.776989120372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45956.776989120372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45956.776989120372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45956.776989120372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45956.776989120372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45956.776989120372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45956.776989120372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45956.776989120372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45956.776989120372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45956.776989120372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45956.776989120372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45956.776989120372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45956.776989120372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45956.776989120372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45956.776989120372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45956.776989120372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45956.776989120372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45956.776989120372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45956.776989120372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45956.776989120372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45956.776989120372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45956.776989120372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45956.776989120372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45956.776989120372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45956.776989120372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45956.776989120372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45956.776989120372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45956.776989120372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45956.776989120372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45956.776989120372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45956.776989120372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45956.776989120372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45956.776989120372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45956.776989120372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45956.776989120372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45956.776989120372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45956.776989120372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45956.776989120372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45956.776989120372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45956.776989120372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45956.776989120372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45956.776989120372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45956.776989120372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45956.776989120372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45956.776989120372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45956.776989120372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45956.776989120372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45956.776989120372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45956.776989120372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45956.776989120372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45956.776989120372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45956.776989120372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45956.776989120372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45956.776989120372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45956.776989120372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45956.776989120372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45956.776989120372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45956.776989120372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45956.776989120372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45956.776989120372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45956.776989120372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45956.776989120372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45956.776989120372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45956.776989120372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45956.776989120372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45956.776989120372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45956.776989120372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45956.776989120372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45956.776989120372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45956.776989120372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45956.776989120372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45956.776989120372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45956.776989120372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45956.776989120372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45956.776989120372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45956.776989120372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45956.776989120372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45956.776989120372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45956.776989120372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45956.776989120372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45956.776989120372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45956.776989120372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45956.776989120372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45956.776989120372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45956.776989120372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45956.776989120372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45956.776989120372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45956.776989120372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45956.776989120372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45956.776989120372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45956.776989120372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45956.776989120372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45956.776989120372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45956.776989120372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45956.776989120372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45956.776989120372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45956.776989120372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45956.776989120372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45956.776989120372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45956.776989120372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45956.776989120372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45956.776989120372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45956.776989120372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45956.776989120372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45956.776989120372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45956.776989120372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45956.776989120372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45956.776989120372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45956.776989120372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45956.776989120372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45956.776989120372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45956.776989120372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45956.776989120372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45956.776989120372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45956.776989120372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45956.776989120372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45956.776989120372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45956.776989120372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45956.776989120372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45956.776989120372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45956.776989120372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45956.776989120372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45956.776989120372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45956.776989120372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45956.776989120372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45956.776989120372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45956.776989120372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45956.776989120372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45956.776989120372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45956.776989120372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45956.776989120372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45956.776989120372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45956.776989120372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45956.776989120372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45956.776989120372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45956.776989120372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45956.776989120372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45956.776989120372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45956.776989120372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45956.776989120372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45956.776989120372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45956.776989120372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45956.776989120372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45956.776989120372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45956.776989120372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45956.776989120372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45956.776989120372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45956.776989120372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45956.776989120372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45956.776989120372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45956.776989120372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45956.776989120372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45956.776989120372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45956.776989120372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45956.776989120372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45956.776989120372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45956.776989120372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45956.776989120372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45956.776989120372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45956.776989120372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45956.776989120372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45956.776989120372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45956.776989120372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45956.776989120372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45956.776989120372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45956.776989120372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45956.776989120372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45956.776989120372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45956.776989120372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45956.776989120372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45956.776989120372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45956.776989120372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45956.776989120372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45956.776989120372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45956.776989120372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45956.776989120372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45956.776989120372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45956.776989120372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45956.776989120372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45956.776989120372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45956.776989120372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45956.776989120372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45956.776989120372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45956.776989120372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45956.776989120372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45956.776989120372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45956.776989120372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45956.776989120372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45956.776989120372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45956.776989120372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45956.776989120372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45956.776989120372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45956.776989120372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45956.776989120372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45956.776989120372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45956.776989120372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45956.776989120372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45956.776989120372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45956.776989120372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45956.776989120372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45956.776989120372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45956.776989120372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45956.776989120372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45956.776989120372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45956.776989120372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45956.776989120372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45956.776989120372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45956.776989120372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45956.776989120372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45956.776989120372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45956.776989120372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45956.776989120372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45956.776989120372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45956.776989120372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45956.776989120372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45956.776989120372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45956.776989120372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45956.776989120372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45956.776989120372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45956.776989120372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45956.776989120372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45956.776989120372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45956.776989120372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45956.776989120372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45956.776989120372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45956.776989120372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45956.776989120372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45956.776989120372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45956.776989120372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45956.776989120372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45956.776989120372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45956.776989120372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45956.776989120372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45956.776989120372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45956.776989120372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45956.776989120372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45956.776989120372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45956.776989120372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45956.776989120372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45956.776989120372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45956.776989120372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45956.776989120372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45956.776989120372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45956.776989120372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45956.776989120372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45956.776989120372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45956.776989120372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45956.776989120372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45956.776989120372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45956.776989120372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45956.776989120372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45956.776989120372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45956.776989120372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45956.776989120372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45956.776989120372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45956.776989120372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45956.776989120372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45956.776989120372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45956.776989120372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45956.776989120372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45956.776989120372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45956.776989120372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45956.776989120372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45956.776989120372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45956.776989120372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45956.776989120372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45956.776989120372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45956.776989120372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45956.776989120372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45956.776989120372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45956.776989120372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45956.776989120372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45956.776989120372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45956.776989120372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45956.776989120372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45956.776989120372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45956.776989120372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45956.776989120372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45956.776989120372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45956.776989120372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45956.776989120372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45956.776989120372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45956.776989120372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45956.776989120372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45956.776989120372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45956.776989120372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45956.776989120372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45956.776989120372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45956.776989120372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45956.776989120372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45956.776989120372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45956.776989120372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45956.776989120372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45956.776989120372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45956.776989120372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45956.776989120372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45956.776989120372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45956.776989120372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45956.776989120372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45956.776989120372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45956.776989120372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45956.776989120372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45956.776989120372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45956.776989120372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45956.776989120372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45956.776989120372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45956.776989120372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45956.776989120372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45956.776989120372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45956.776989120372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45956.776989120372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45956.776989120372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45956.776989120372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45956.776989120372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45956.776989120372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45956.776989120372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45956.776989120372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45956.776989120372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45956.776989120372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45956.776989120372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45956.776989120372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45956.776989120372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45956.776989120372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45956.776989120372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45956.776989120372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45956.776989120372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45956.776989120372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45956.776989120372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45956.776989120372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45956.776989120372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45956.776989120372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45956.776989120372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45956.776989120372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45956.776989120372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45956.776989120372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45956.776989120372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45956.776989120372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45956.776989120372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45956.776989120372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45956.776989120372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45956.776989120372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45956.776989120372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45956.776989120372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45956.776989120372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45956.776989120372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45956.776989120372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45956.776989120372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45956.776989120372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45956.776989120372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45956.776989120372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45956.776989120372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45956.776989120372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45956.776989120372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45956.776989120372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45956.776989120372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45956.776989120372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45956.776989120372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45956.776989120372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45956.776989120372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45956.776989120372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45956.776989120372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45956.776989120372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45956.776989120372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45956.776989120372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45956.776989120372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45956.776989120372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45956.776989120372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45956.776989120372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45956.776989120372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45956.776989120372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45956.776989120372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45956.776989120372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45956.776989120372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45956.776989120372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45956.776989120372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45956.776989120372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45956.776989120372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45956.776989120372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45956.776989120372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45956.776989120372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45956.776989120372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45956.776989120372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45956.776989120372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45956.776989120372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45956.776989120372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45956.776989120372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45956.776989120372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45956.776989120372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45956.776989120372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45956.776989120372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45956.776989120372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45956.776989120372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45956.776989120372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45956.776989120372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45956.776989120372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45956.776989120372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45956.776989120372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45956.776989120372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45956.776989120372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45956.776989120372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45956.776989120372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45956.776989120372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45956.776989120372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45956.776989120372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45956.776989120372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45956.776989120372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45956.776989120372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45956.776989120372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45956.776989120372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45956.776989120372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45956.776989120372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45956.776989120372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45956.776989120372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45956.776989120372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45956.776989120372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45956.776989120372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45956.776989120372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45956.776989120372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45956.776989120372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45956.776989120372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45956.776989120372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45956.776989120372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45956.776989120372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45956.776989120372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45956.776989120372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45956.776989120372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45956.776989120372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45956.776989120372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45956.776989120372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45956.776989120372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45956.776989120372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45956.776989120372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45956.776989120372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45956.776989120372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45956.776989120372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45956.776989120372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45956.776989120372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45956.776989120372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45956.776989120372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45956.776989120372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45956.776989120372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45956.776989120372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45956.776989120372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45956.776989120372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45956.776989120372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45956.776989120372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45956.776989120372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45956.776989120372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45956.776989120372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45956.776989120372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45956.776989120372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45956.776989120372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45956.776989120372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45956.776989120372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45956.776989120372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45956.776989120372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45956.776989120372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45956.776989120372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45956.776989120372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45956.776989120372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45956.776989120372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45956.776989120372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45956.776989120372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45956.776989120372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45956.776989120372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45956.776989120372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45956.776989120372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45956.776989120372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45956.776989120372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45956.776989120372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45956.776989120372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45956.776989120372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45956.776989120372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45956.776989120372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45956.776989120372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45956.776989120372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45956.776989120372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45956.776989120372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45956.776989120372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45956.776989120372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45956.776989120372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45956.776989120372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45956.776989120372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45956.776989120372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45956.776989120372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45956.776989120372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45956.776989120372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45956.776989120372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45956.776989120372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45956.776989120372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45956.776989120372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45956.776989120372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45956.776989120372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45956.776989120372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45956.776989120372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45956.776989120372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45956.776989120372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45956.776989120372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45956.776989120372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45956.776989120372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45956.776989120372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45956.776989120372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45956.776989120372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45956.776989120372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45956.776989120372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45956.776989120372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45956.776989120372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45956.776989120372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45956.776989120372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45956.776989120372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45956.776989120372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45956.776989120372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45956.776989120372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45956.776989120372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45956.776989120372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45956.776989120372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45956.776989120372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45956.776989120372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45956.776989120372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45956.776989120372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45956.776989120372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45956.776989120372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45956.776989120372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45956.776989120372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45956.776989120372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45956.776989120372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45956.776989120372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45956.776989120372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45956.776989120372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45956.776989120372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45956.776989120372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45956.776989120372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45956.776989120372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45956.776989120372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45956.776989120372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45956.776989120372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45956.776989120372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45956.776989120372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45956.776989120372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45956.776989120372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45956.776989120372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45956.776989120372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45956.776989120372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45956.776989120372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45956.776989120372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45956.776989120372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45956.776989120372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45956.776989120372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45956.776989120372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45956.776989120372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45956.776989120372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45956.776989120372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45956.776989120372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45956.776989120372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45956.776989120372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45956.776989120372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45956.776989120372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45956.776989120372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45956.776989120372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45956.776989120372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45956.776989120372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45956.776989120372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45956.776989120372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45956.776989120372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45956.776989120372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45956.776989120372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45956.776989120372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45956.776989120372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45956.776989120372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45956.776989120372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45956.776989120372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45956.776989120372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45956.776989120372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45956.776989120372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45956.776989120372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45956.776989120372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45956.776989120372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45956.776989120372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45956.776989120372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45956.776989120372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45956.776989120372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45956.776989120372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45956.776989120372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45956.776989120372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45956.776989120372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45956.776989120372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45956.776989120372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45956.776989120372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45956.776989120372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45956.776989120372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45956.776989120372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45956.776989120372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45956.776989120372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45956.776989120372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45956.776989120372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45956.776989120372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45956.776989120372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45956.776989120372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45956.776989120372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45956.776989120372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45956.776989120372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45956.776989120372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45956.776989120372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45956.776989120372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45956.776989120372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45956.776989120372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45956.776989120372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45956.776989120372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45956.776989120372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45956.776989120372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45956.776989120372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45956.776989120372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45956.776989120372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45956.776989120372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45956.776989120372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45956.776989120372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45956.776989120372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45956.776989120372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45956.776989120372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45956.776989120372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45956.776989120372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45956.776989120372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45956.776989120372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45956.776989120372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45956.776989120372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45956.776989120372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45956.776989120372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45956.776989120372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45956.776989120372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45956.776989120372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45956.776989120372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45956.776989120372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45956.776989120372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45956.776989120372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45956.776989120372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45956.776989120372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45956.776989120372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45956.776989120372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45956.776989120372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45956.776989120372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45956.776989120372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45956.776989120372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45956.776989120372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45956.776989120372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45956.776989120372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45956.776989120372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45956.776989120372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45956.776989120372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45956.776989120372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45956.776989120372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45956.776989120372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45956.776989120372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45956.776989120372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45956.776989120372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45956.776989120372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45956.776989120372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45956.776989120372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45956.776989120372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45956.776989120372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45956.776989120372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45956.776989120372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45956.776989120372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45956.776989120372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45956.776989120372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45956.776989120372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45956.776989120372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45956.776989120372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45956.776989120372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45956.776989120372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45956.776989120372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45956.776989120372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45956.776989120372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45956.776989120372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45956.776989120372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45956.776989120372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45956.776989120372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45956.776989120372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45956.776989120372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45956.776989120372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45956.776989120372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45956.776989120372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45956.776989120372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45956.776989120372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45956.776989120372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45956.776989120372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45956.776989120372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45956.776989120372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45956.776989120372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45956.776989120372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45956.776989120372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45956.776989120372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45956.776989120372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45956.776989120372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45956.776989120372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45956.776989120372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45956.776989120372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45956.776989120372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45956.776989120372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45956.776989120372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45956.776989120372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45956.776989120372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45956.776989120372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45956.776989120372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45956.776989120372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45956.776989120372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45956.776989120372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45956.776989120372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45956.776989120372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45956.776989120372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45956.776989120372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45956.776989120372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45956.776989120372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45956.776989120372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45956.776989120372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45956.776989120372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45956.776989120372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45956.776989120372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45956.776989120372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45956.776989120372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45956.776989120372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45956.776989120372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45956.776989120372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45956.776989120372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45956.776989120372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45956.776989120372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45956.776989120372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45956.776989120372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45956.776989120372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45956.776989120372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45956.776989120372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45956.776989120372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45956.776989120372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45956.776989120372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45956.776989120372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45956.776989120372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45956.776989120372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45956.776989120372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45956.776989120372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45956.776989120372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45956.776989120372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45956.776989120372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45956.776989120372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45956.776989120372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45956.776989120372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45956.776989120372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45956.776989120372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45956.776989120372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45956.776989120372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45956.776989120372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45956.776989120372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45956.776989120372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45956.776989120372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45956.776989120372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45956.776989120372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45956.776989120372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45956.776989120372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45956.776989120372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45956.776989120372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45956.776989120372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45956.776989120372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45956.776989120372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45956.776989120372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45956.776989120372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45956.776989120372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45956.776989120372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45956.776989120372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45956.776989120372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45956.776989120372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45956.776989120372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45956.776989120372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45956.776989120372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45956.776989120372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45956.776989120372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45956.776989120372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45956.776989120372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45956.776989120372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45956.776989120372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45956.776989120372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45956.776989120372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45956.776989120372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45956.776989120372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45956.776989120372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45956.776989120372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45956.776989120372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45956.776989120372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45956.776989120372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45956.776989120372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45956.776989120372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45956.776989120372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45956.776989120372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45956.776989120372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45956.776989120372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45956.776989120372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45956.776989120372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45956.776989120372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45956.776989120372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45956.776989120372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45956.776989120372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45956.776989120372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45956.776989120372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45956.776989120372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45956.776989120372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45956.776989120372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45956.776989120372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45956.776989120372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45956.776989120372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45956.776989120372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45956.776989120372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45956.776989120372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45956.776989120372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45956.776989120372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45956.776989120372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45956.776989120372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45956.776989120372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45956.776989120372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45956.776989120372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45956.776989120372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45956.776989120372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45956.776989120372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45956.776989120372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45956.776989120372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45956.776989120372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45956.776989120372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45956.776989120372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45956.776989120372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45956.776989120372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45956.776989120372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45956.776989120372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45956.776989120372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45956.776989120372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45956.776989120372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45956.776989120372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45956.776989120372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45956.776989120372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45956.776989120372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45956.776989120372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45956.776989120372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45956.776989120372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45956.776989120372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45956.776989120372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45956.776989120372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45956.776989120372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45956.776989120372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45956.776989120372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45956.776989120372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45956.776989120372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45956.776989120372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45956.776989120372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45956.776989120372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45956.776989120372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45956.776989120372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45956.776989120372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45956.776989120372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45956.776989120372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45956.776989120372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45956.776989120372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45956.776989120372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45956.776989120372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45956.776989120372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45956.776989120372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45956.776989120372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45956.776989120372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45956.776989120372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45956.776989120372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45956.776989120372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45956.776989120372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45956.776989120372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45956.776989120372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45956.776989120372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45956.776989120372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45956.776989120372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45956.776989120372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45956.776989120372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45956.776989120372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45956.776989120372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45956.776989120372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45956.776989120372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45956.776989120372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45956.776989120372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45956.776989120372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45956.776989120372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45956.776989120372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45956.776989120372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45956.776989120372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45956.776989120372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45956.776989120372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45956.776989120372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45956.776989120372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45956.776989120372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45956.776989120372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45956.776989120372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45956.776989120372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45956.776989120372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45956.776989120372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45956.776989120372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45956.776989120372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45956.776989120372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45956.776989120372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45956.776989120372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45956.776989120372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45956.776989120372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45956.776989120372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45956.776989120372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45956.776989120372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45956.776989120372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45956.776989120372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45956.776989120372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45956.776989120372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45956.776989120372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45956.776989120372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45956.776989120372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45956.776989120372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45956.776989120372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45956.776989120372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45956.776989120372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45956.776989120372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45956.776989120372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45956.776989120372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45956.776989120372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45956.776989120372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45956.776989120372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45956.776989120372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45956.776989120372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45956.776989120372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45956.776989120372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45956.776989120372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45956.776989120372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45956.776989120372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45956.776989120372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45956.776989120372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45956.776989120372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45956.776989120372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45956.776989120372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45956.776989120372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45956.776989120372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45956.776989120372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45956.776989120372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45956.776989120372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45956.776989120372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45956.776989120372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45956.776989120372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45956.776989120372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45956.776989120372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45956.776989120372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45956.776989120372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45956.776989120372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45956.776989120372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45956.776989120372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45956.776989120372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45956.776989120372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45956.776989120372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45956.776989120372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45956.776989120372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45956.776989120372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45956.776989120372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45956.776989120372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45956.776989120372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45956.776989120372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45956.776989120372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45956.776989120372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45956.776989120372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45956.776989120372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45956.776989120372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45956.776989120372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45956.776989120372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45956.776989120372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45956.776989120372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45956.776989120372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45956.776989120372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45956.776989120372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45956.776989120372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45956.776989120372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45956.776989120372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45956.776989120372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45956.776989120372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45956.776989120372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45956.776989120372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45956.776989120372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45956.776989120372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45956.776989120372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45956.776989120372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45956.776989120372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45956.776989120372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45956.776989120372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45956.776989120372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45956.776989120372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45956.776989120372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253.29627152777539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3.1422668981467723</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45956.776989120372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45956.776989120372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45956.776989120372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45956.776989120372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45956.776989120372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45956.776989120372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45956.776989120372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45956.776989120372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45956.776989120372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45956.776989120372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45956.776989120372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45956.776989120372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45956.776989120372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45956.776989120372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45956.776989120372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45956.776989120372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45956.776989120372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45956.776989120372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45956.776989120372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45956.776989120372</v>
      </c>
      <c r="H23" s="123"/>
      <c r="I23" s="119" t="str">
        <f>IFERROR(VLOOKUP(D23,DB!A:F,6,0),"")</f>
        <v/>
      </c>
      <c r="J23" s="119" t="str">
        <f>IFERROR(VLOOKUP(D23,DB!A:G,7,0),"")</f>
        <v/>
      </c>
      <c r="K23" s="125"/>
      <c r="L23" s="121" t="str">
        <f>IFERROR(VLOOKUP(D23,DB!A:I,9,0),"")</f>
        <v/>
      </c>
    </row>
    <row r="24" spans="1:12" ht="15" customHeight="1">
      <c r="A24" s="119"/>
      <c r="B24" s="119" t="str">
        <f>IFERROR(VLOOKUP(D24,DB!A:K,11,0),"")</f>
        <v>R4</v>
      </c>
      <c r="C24" s="120"/>
      <c r="D24" s="170" t="s">
        <v>36618</v>
      </c>
      <c r="E24" s="122"/>
      <c r="F24" s="123"/>
      <c r="G24" s="124">
        <f ca="1">IFERROR(NOW()-F24,"")</f>
        <v>45956.776989120372</v>
      </c>
      <c r="H24" s="123"/>
      <c r="I24" s="119" t="str">
        <f>IFERROR(VLOOKUP(D24,DB!A:F,6,0),"")</f>
        <v>SCECO</v>
      </c>
      <c r="J24" s="119" t="str">
        <f>IFERROR(VLOOKUP(D24,DB!A:G,7,0),"")</f>
        <v>Vandalized</v>
      </c>
      <c r="K24" s="125"/>
      <c r="L24" s="121" t="str">
        <f>IFERROR(VLOOKUP(D24,DB!A:I,9,0),"")</f>
        <v>Latis</v>
      </c>
    </row>
    <row r="25" spans="1:12" ht="15" customHeight="1">
      <c r="A25" s="119"/>
      <c r="B25" s="119" t="str">
        <f>IFERROR(VLOOKUP(D25,DB!A:K,11,0),"")</f>
        <v/>
      </c>
      <c r="C25" s="120"/>
      <c r="D25" s="121"/>
      <c r="E25" s="122"/>
      <c r="F25" s="123"/>
      <c r="G25" s="124">
        <f ca="1">IFERROR(NOW()-F25,"")</f>
        <v>45956.776989120372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45956.776989120372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45956.776989120372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45956.776989120372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45956.776989120372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45956.776989120372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45956.776989120372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45956.776989120372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45956.776989120372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45956.776989120372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45956.776989120372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45956.776989120372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45956.776989120372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45956.776989120372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45956.776989120372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45956.776989120372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45956.776989120372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45956.776989120372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45956.776989120372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45956.776989120372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45956.776989120372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45956.776989120372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45956.776989120372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45956.776989120372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45956.776989120372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45956.776989120372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45956.776989120372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45956.776989120372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45956.776989120372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45956.776989120372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45956.776989120372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45956.776989120372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45956.776989120372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45956.776989120372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45956.776989120372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45956.776989120372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45956.776989120372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45956.776989120372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45956.776989120372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45956.776989120372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45956.776989120372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45956.776989120372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45956.776989120372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45956.776989120372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45956.776989120372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45956.776989120372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45956.776989120372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45956.776989120372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45956.776989120372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45956.776989120372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45956.776989120372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45956.776989120372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45956.776989120372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45956.776989120372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45956.776989120372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45956.776989120372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45956.776989120372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45956.776989120372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45956.776989120372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45956.776989120372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45956.776989120372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45956.776989120372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45956.776989120372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45956.776989120372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45956.776989120372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45956.776989120372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45956.776989120372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45956.776989120372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45956.776989120372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45956.776989120372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45956.776989120372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45956.776989120372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45956.776989120372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45956.776989120372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45956.776989120372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45956.776989120372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45956.776989120372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45956.776989120372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45956.776989120372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45956.776989120372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45956.776989120372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45956.776989120372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45956.776989120372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45956.776989120372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45956.776989120372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45956.776989120372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45956.776989120372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45956.776989120372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45956.776989120372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45956.776989120372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45956.776989120372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45956.776989120372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45956.776989120372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45956.776989120372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45956.776989120372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45956.776989120372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45956.776989120372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45956.776989120372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45956.776989120372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45956.776989120372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45956.776989120372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45956.776989120372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45956.776989120372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45956.776989120372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45956.776989120372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45956.776989120372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45956.776989120372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45956.776989120372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45956.776989120372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45956.776989120372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45956.776989120372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45956.776989120372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45956.776989120372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45956.776989120372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45956.776989120372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45956.776989120372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45956.776989120372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45956.776989120372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45956.776989120372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45956.776989120372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45956.776989120372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45956.776989120372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45956.776989120372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45956.776989120372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45956.776989120372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45956.776989120372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45956.776989120372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45956.776989120372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45956.776989120372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45956.776989120372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45956.776989120372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45956.776989120372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45956.776989120372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45956.776989120372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45956.776989120372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45956.776989120372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45956.776989120372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45956.776989120372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45956.776989120372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45956.776989120372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45956.776989120372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45956.776989120372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45956.776989120372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45956.776989120372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45956.776989120372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45956.776989120372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45956.776989120372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45956.776989120372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45956.776989120372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45956.776989120372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45956.776989120372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45956.776989120372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45956.776989120372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45956.776989120372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45956.776989120372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45956.776989120372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45956.776989120372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45956.776989120372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45956.776989120372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45956.776989120372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45956.776989120372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45956.776989120372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45956.776989120372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45956.776989120372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45956.776989120372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45956.776989120372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45956.776989120372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45956.776989120372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45956.776989120372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45956.776989120372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45956.776989120372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45956.776989120372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45956.776989120372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45956.776989120372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45956.776989120372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45956.776989120372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45956.776989120372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45956.776989120372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45956.776989120372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45956.776989120372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45956.776989120372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45956.776989120372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45956.776989120372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45956.776989120372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45956.776989120372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45956.776989120372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45956.776989120372</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45956.776989120372</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64.94492893518327</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30.588111805554945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8.1158780092591769</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0.2710284722270444</v>
      </c>
      <c r="H5" s="153">
        <v>45956.07471064815</v>
      </c>
      <c r="I5" s="152" t="str">
        <f>IFERROR(VLOOKUP(D5,DB!A:F,6,0),"")</f>
        <v>SCECO</v>
      </c>
      <c r="J5" s="152" t="str">
        <f>IFERROR(VLOOKUP(D5,DB!A:G,7,0),"")</f>
        <v>No BB Design</v>
      </c>
      <c r="K5" s="152" t="s">
        <v>39097</v>
      </c>
      <c r="L5" s="152" t="str">
        <f>IFERROR(VLOOKUP(D5,DB!A:I,9,0),"")</f>
        <v>Latis</v>
      </c>
    </row>
    <row r="6" spans="1:13" ht="30.75">
      <c r="A6" s="152" t="s">
        <v>39098</v>
      </c>
      <c r="B6" s="152" t="str">
        <f>IFERROR(VLOOKUP(D6,DB!A:K,11,0),"")</f>
        <v>R5</v>
      </c>
      <c r="C6" s="152">
        <v>1</v>
      </c>
      <c r="D6" s="152" t="s">
        <v>31265</v>
      </c>
      <c r="E6" s="152" t="s">
        <v>39079</v>
      </c>
      <c r="F6" s="153">
        <v>45956.726053240738</v>
      </c>
      <c r="G6" s="154">
        <f ca="1">IFERROR(NOW()-F6,"")</f>
        <v>5.0935879633470904E-2</v>
      </c>
      <c r="H6" s="153">
        <v>45956.671886574077</v>
      </c>
      <c r="I6" s="152" t="str">
        <f>IFERROR(VLOOKUP(D6,DB!A:F,6,0),"")</f>
        <v>SCECO</v>
      </c>
      <c r="J6" s="152" t="str">
        <f>IFERROR(VLOOKUP(D6,DB!A:G,7,0),"")</f>
        <v>Vandalized</v>
      </c>
      <c r="K6" s="152" t="s">
        <v>39099</v>
      </c>
      <c r="L6" s="152" t="str">
        <f>IFERROR(VLOOKUP(D6,DB!A:I,9,0),"")</f>
        <v>Latis</v>
      </c>
    </row>
    <row r="7" spans="1:13" ht="15">
      <c r="A7" s="152"/>
      <c r="B7" s="152" t="str">
        <f>IFERROR(VLOOKUP(D7,DB!A:K,11,0),"")</f>
        <v/>
      </c>
      <c r="C7" s="152"/>
      <c r="D7" s="152"/>
      <c r="E7" s="152"/>
      <c r="F7" s="153"/>
      <c r="G7" s="154">
        <f ca="1">IFERROR(NOW()-F7,"")</f>
        <v>45956.776989120372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45956.776989120372</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45956.776989120372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45956.776989120372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45956.776989120372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45956.776989120372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45956.776989120372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45956.776989120372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45956.776989120372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45956.776989120372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45956.776989120372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45956.776989120372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45956.776989120372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45956.776989120372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45956.776989120372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45956.776989120372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45956.776989120372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45956.776989120372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45956.776989120372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45956.776989120372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45956.776989120372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45956.776989120372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45956.776989120372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45956.776989120372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45956.776989120372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45956.776989120372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45956.776989120372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45956.776989120372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45956.776989120372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45956.776989120372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45956.776989120372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45956.776989120372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45956.776989120372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45956.776989120372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45956.776989120372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45956.776989120372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45956.776989120372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45956.776989120372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45956.776989120372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45956.776989120372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45956.776989120372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45956.776989120372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45956.776989120372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45956.776989120372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45956.776989120372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45956.776989120372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45956.776989120372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45956.776989120372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45956.776989120372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45956.776989120372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45956.776989120372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45956.776989120372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45956.776989120372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45956.776989120372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45956.776989120372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45956.776989120372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45956.776989120372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45956.776989120372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45956.776989120372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45956.776989120372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45956.776989120372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45956.776989120372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45956.776989120372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45956.776989120372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45956.776989120372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45956.776989120372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45956.776989120372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45956.776989120372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45956.776989120372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45956.776989120372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45956.776989120372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45956.776989120372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45956.776989120372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45956.776989120372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45956.776989120372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45956.776989120372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45956.776989120372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45956.776989120372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45956.776989120372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45956.776989120372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45956.776989120372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45956.776989120372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45956.776989120372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45956.776989120372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45956.776989120372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45956.776989120372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45956.776989120372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45956.776989120372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45956.776989120372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45956.776989120372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45956.776989120372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45956.776989120372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45956.776989120372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45956.776989120372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45956.776989120372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45956.776989120372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45956.776989120372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45956.776989120372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45956.776989120372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45956.776989120372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45956.776989120372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45956.776989120372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45956.776989120372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45956.776989120372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45956.776989120372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45956.776989120372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45956.776989120372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45956.776989120372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45956.776989120372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45956.776989120372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45956.776989120372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45956.776989120372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45956.776989120372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45956.776989120372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45956.776989120372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45956.776989120372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45956.776989120372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45956.776989120372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45956.776989120372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45956.776989120372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45956.776989120372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45956.776989120372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45956.776989120372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45956.776989120372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45956.776989120372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45956.776989120372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45956.776989120372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45956.776989120372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45956.776989120372</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45956.776989120372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45956.776989120372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45956.776989120372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45956.776989120372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45956.776989120372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45956.776989120372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45956.776989120372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45956.776989120372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45956.776989120372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45956.776989120372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45956.776989120372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45956.776989120372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45956.776989120372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45956.776989120372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45956.776989120372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45956.776989120372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45956.776989120372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45956.776989120372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45956.776989120372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45956.776989120372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45956.776989120372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45956.776989120372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45956.776989120372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45956.776989120372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45956.776989120372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45956.776989120372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45956.776989120372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45956.776989120372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45956.776989120372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45956.776989120372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45956.776989120372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45956.776989120372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45956.776989120372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45956.776989120372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45956.776989120372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45956.776989120372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45956.776989120372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45956.776989120372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45956.776989120372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45956.776989120372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45956.776989120372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45956.776989120372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45956.776989120372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45956.776989120372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45956.776989120372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45956.776989120372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45956.776989120372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45956.776989120372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45956.776989120372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45956.776989120372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45956.776989120372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45956.776989120372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45956.776989120372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45956.776989120372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45956.776989120372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45956.776989120372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45956.776989120372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45956.776989120372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45956.776989120372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45956.776989120372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45956.776989120372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45956.776989120372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45956.776989120372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45956.776989120372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45956.776989120372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45956.776989120372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45956.776989120372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45956.776989120372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45956.776989120372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45956.776989120372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45956.776989120372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45956.776989120372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45956.776989120372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45956.776989120372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45956.776989120372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45956.776989120372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45956.776989120372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45956.776989120372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45956.776989120372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45956.776989120372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45956.776989120372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45956.776989120372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45956.776989120372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45956.776989120372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45956.776989120372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45956.776989120372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45956.776989120372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45956.776989120372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45956.776989120372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45956.776989120372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45956.776989120372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45956.776989120372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45956.776989120372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45956.776989120372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45956.776989120372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45956.776989120372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45956.776989120372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45956.776989120372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45956.776989120372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45956.776989120372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45956.776989120372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45956.776989120372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45956.776989120372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45956.776989120372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45956.776989120372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45956.776989120372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45956.776989120372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45956.776989120372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45956.776989120372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45956.776989120372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45956.776989120372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45956.776989120372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45956.776989120372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45956.776989120372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45956.776989120372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45956.776989120372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45956.776989120372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45956.776989120372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45956.776989120372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45956.776989120372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45956.776989120372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45956.776989120372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45956.776989120372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45956.776989120372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45956.776989120372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45956.776989120372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45956.776989120372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45956.776989120372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45956.776989120372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45956.776989120372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45956.776989120372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45956.776989120372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45956.776989120372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45956.776989120372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45956.776989120372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45956.776989120372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45956.776989120372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45956.776989120372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45956.776989120372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45956.776989120372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45956.776989120372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45956.776989120372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45956.776989120372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45956.776989120372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45956.776989120372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45956.776989120372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45956.776989120372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45956.776989120372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45956.776989120372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45956.776989120372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45956.776989120372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45956.776989120372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45956.776989120372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45956.776989120372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45956.776989120372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45956.776989120372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45956.776989120372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45956.776989120372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45956.776989120372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45956.776989120372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45956.776989120372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45956.776989120372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45956.776989120372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45956.776989120372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45956.776989120372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45956.776989120372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45956.776989120372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45956.776989120372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45956.776989120372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45956.776989120372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45956.776989120372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45956.776989120372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45956.776989120372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45956.776989120372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45956.776989120372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45956.776989120372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45956.776989120372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45956.776989120372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45956.776989120372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45956.776989120372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45956.776989120372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45956.776989120372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45956.776989120372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45956.776989120372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45956.776989120372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45956.776989120372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45956.776989120372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45956.776989120372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45956.776989120372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45956.776989120372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45956.776989120372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45956.776989120372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45956.776989120372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45956.776989120372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45956.776989120372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45956.776989120372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45956.776989120372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45956.776989120372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45956.776989120372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45956.776989120372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45956.776989120372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45956.776989120372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45956.776989120372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45956.776989120372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45956.776989120372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45956.776989120372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45956.776989120372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45956.776989120372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45956.776989120372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45956.776989120372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45956.776989120372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45956.776989120372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45956.776989120372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45956.776989120372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45956.776989120372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45956.776989120372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45956.776989120372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45956.776989120372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45956.776989120372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45956.776989120372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45956.776989120372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45956.776989120372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45956.776989120372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45956.776989120372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45956.776989120372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45956.776989120372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45956.776989120372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45956.776989120372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45956.776989120372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45956.776989120372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45956.776989120372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45956.776989120372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45956.776989120372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45956.776989120372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45956.776989120372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45956.776989120372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45956.776989120372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45956.776989120372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45956.776989120372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45956.776989120372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45956.776989120372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45956.776989120372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45956.776989120372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45956.776989120372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45956.776989120372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45956.776989120372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45956.776989120372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45956.776989120372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45956.776989120372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45956.776989120372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45956.776989120372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45956.776989120372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45956.776989120372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45956.776989120372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45956.776989120372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45956.776989120372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45956.776989120372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45956.776989120372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45956.776989120372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45956.776989120372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45956.776989120372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45956.776989120372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45956.776989120372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45956.776989120372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45956.776989120372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45956.776989120372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45956.776989120372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45956.776989120372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45956.776989120372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45956.776989120372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45956.776989120372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45956.776989120372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45956.776989120372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45956.776989120372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45956.776989120372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45956.776989120372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45956.776989120372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45956.776989120372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45956.776989120372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45956.776989120372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45956.776989120372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45956.776989120372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45956.776989120372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45956.776989120372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45956.776989120372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45956.776989120372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45956.776989120372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45956.776989120372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45956.776989120372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45956.776989120372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45956.776989120372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45956.776989120372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45956.776989120372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45956.776989120372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45956.776989120372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45956.776989120372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45956.776989120372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45956.776989120372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45956.776989120372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45956.776989120372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45956.776989120372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45956.776989120372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45956.776989120372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45956.776989120372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45956.776989120372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45956.776989120372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45956.776989120372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45956.776989120372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45956.776989120372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45956.776989120372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45956.776989120372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45956.776989120372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45956.776989120372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45956.776989120372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45956.776989120372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45956.776989120372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45956.776989120372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45956.776989120372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45956.776989120372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45956.776989120372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45956.776989120372</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6"/>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0.67257939814589918</v>
      </c>
      <c r="H2" s="107">
        <v>45956.092986111114</v>
      </c>
      <c r="I2" s="103" t="str">
        <f>IFERROR(VLOOKUP(D2,DB!A:F,6,0),"")</f>
        <v>Generator-SG</v>
      </c>
      <c r="J2" s="102" t="str">
        <f>IFERROR(VLOOKUP(D2,DB!A:G,7,0),"")</f>
        <v>Vandalized</v>
      </c>
      <c r="K2" s="108" t="s">
        <v>39101</v>
      </c>
      <c r="L2" s="109" t="str">
        <f>IFERROR(VLOOKUP(D2,DB!A:I,9,0),"")</f>
        <v>Latis</v>
      </c>
    </row>
    <row r="3" spans="1:16383" ht="31.5" customHeight="1">
      <c r="A3" s="104" t="s">
        <v>39102</v>
      </c>
      <c r="B3" s="103" t="str">
        <f>IFERROR(VLOOKUP(D3,DB!A:K,11,0),"")</f>
        <v>R6</v>
      </c>
      <c r="C3" s="105">
        <v>1</v>
      </c>
      <c r="D3" s="103" t="s">
        <v>34971</v>
      </c>
      <c r="E3" s="106" t="s">
        <v>39103</v>
      </c>
      <c r="F3" s="107">
        <v>45956.62903935185</v>
      </c>
      <c r="G3" s="77">
        <f ca="1">IFERROR(NOW()-F3,"-")</f>
        <v>0.14794976852135733</v>
      </c>
      <c r="H3" s="107">
        <v>45956.619884259257</v>
      </c>
      <c r="I3" s="103" t="str">
        <f>IFERROR(VLOOKUP(D3,DB!A:F,6,0),"")</f>
        <v>Generator-SG</v>
      </c>
      <c r="J3" s="102" t="str">
        <f>IFERROR(VLOOKUP(D3,DB!A:G,7,0),"")</f>
        <v>Vandalized</v>
      </c>
      <c r="K3" s="108" t="s">
        <v>39104</v>
      </c>
      <c r="L3" s="109" t="str">
        <f>IFERROR(VLOOKUP(D3,DB!A:I,9,0),"")</f>
        <v>Latis</v>
      </c>
    </row>
    <row r="4" spans="1:16383" ht="31.5" customHeight="1">
      <c r="A4" s="104" t="s">
        <v>39102</v>
      </c>
      <c r="B4" s="103" t="str">
        <f>IFERROR(VLOOKUP(D4,DB!A:K,11,0),"")</f>
        <v>R6</v>
      </c>
      <c r="C4" s="105">
        <v>1</v>
      </c>
      <c r="D4" s="103" t="s">
        <v>35401</v>
      </c>
      <c r="E4" s="106" t="s">
        <v>39103</v>
      </c>
      <c r="F4" s="107">
        <v>45956.62903935185</v>
      </c>
      <c r="G4" s="77">
        <f ca="1">IFERROR(NOW()-F4,"-")</f>
        <v>0.14794976852135733</v>
      </c>
      <c r="H4" s="107">
        <v>45956.619884259257</v>
      </c>
      <c r="I4" s="103" t="str">
        <f>IFERROR(VLOOKUP(D4,DB!A:F,6,0),"")</f>
        <v>SCECO</v>
      </c>
      <c r="J4" s="102" t="str">
        <f>IFERROR(VLOOKUP(D4,DB!A:G,7,0),"")</f>
        <v>Dead</v>
      </c>
      <c r="K4" s="108" t="s">
        <v>39105</v>
      </c>
      <c r="L4" s="109" t="str">
        <f>IFERROR(VLOOKUP(D4,DB!A:I,9,0),"")</f>
        <v>Latis</v>
      </c>
    </row>
    <row r="5" spans="1:16383" ht="31.5" customHeight="1">
      <c r="A5" s="104" t="s">
        <v>39106</v>
      </c>
      <c r="B5" s="103" t="str">
        <f>IFERROR(VLOOKUP(D5,DB!A:K,11,0),"")</f>
        <v>R6</v>
      </c>
      <c r="C5" s="105">
        <v>1</v>
      </c>
      <c r="D5" s="103" t="s">
        <v>33915</v>
      </c>
      <c r="E5" s="106" t="s">
        <v>39103</v>
      </c>
      <c r="F5" s="107">
        <v>45956.743969907409</v>
      </c>
      <c r="G5" s="77">
        <f ca="1">IFERROR(NOW()-F5,"-")</f>
        <v>3.3019212962244637E-2</v>
      </c>
      <c r="H5" s="107">
        <v>45956.738159722219</v>
      </c>
      <c r="I5" s="103" t="str">
        <f>IFERROR(VLOOKUP(D5,DB!A:F,6,0),"")</f>
        <v>SCECO</v>
      </c>
      <c r="J5" s="102" t="str">
        <f>IFERROR(VLOOKUP(D5,DB!A:G,7,0),"")</f>
        <v>Vandalized+No BB Design</v>
      </c>
      <c r="K5" s="108" t="s">
        <v>39107</v>
      </c>
      <c r="L5" s="109" t="str">
        <f>IFERROR(VLOOKUP(D5,DB!A:I,9,0),"")</f>
        <v>Latis</v>
      </c>
    </row>
    <row r="6" spans="1:16383" ht="31.5" customHeight="1">
      <c r="A6" s="104"/>
      <c r="B6" s="103" t="str">
        <f>IFERROR(VLOOKUP(D6,DB!A:K,11,0),"")</f>
        <v/>
      </c>
      <c r="C6" s="105"/>
      <c r="D6" s="103"/>
      <c r="E6" s="106"/>
      <c r="F6" s="107"/>
      <c r="G6" s="77">
        <f ca="1">IFERROR(NOW()-F6,"-")</f>
        <v>45956.776989120372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45956.776989120372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45956.776989120372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45956.776989120372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45956.776989120372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45956.776989120372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45956.776989120372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45956.776989120372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45956.776989120372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45956.776989120372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45956.776989120372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45956.776989120372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45956.776989120372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45956.776989120372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45956.776989120372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45956.776989120372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45956.776989120372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45956.776989120372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45956.776989120372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45956.776989120372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45956.776989120372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45956.776989120372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45956.776989120372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45956.776989120372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45956.776989120372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45956.776989120372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45956.776989120372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45956.776989120372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45956.776989120372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45956.776989120372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45956.776989120372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45956.776989120372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45956.776989120372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45956.776989120372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45956.776989120372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45956.776989120372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45956.776989120372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45956.776989120372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45956.776989120372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45956.776989120372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45956.776989120372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45956.776989120372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45956.776989120372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45956.776989120372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45956.776989120372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45956.776989120372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45956.776989120372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45956.776989120372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45956.776989120372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45956.776989120372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45956.776989120372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45956.776989120372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45956.776989120372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45956.776989120372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45956.776989120372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45956.776989120372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45956.776989120372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45956.776989120372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45956.776989120372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45956.776989120372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45956.776989120372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45956.776989120372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45956.776989120372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45956.776989120372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45956.776989120372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45956.776989120372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45956.776989120372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45956.776989120372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45956.776989120372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45956.776989120372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45956.776989120372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45956.776989120372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45956.776989120372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45956.776989120372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45956.776989120372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45956.776989120372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45956.776989120372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45956.776989120372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45956.776989120372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45956.776989120372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45956.776989120372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45956.776989120372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45956.776989120372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45956.776989120372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45956.776989120372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45956.776989120372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45956.776989120372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45956.776989120372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45956.776989120372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45956.776989120372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45956.776989120372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45956.776989120372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45956.776989120372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45956.776989120372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45956.776989120372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45956.776989120372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45956.776989120372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45956.776989120372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45956.776989120372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45956.776989120372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45956.776989120372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45956.776989120372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45956.776989120372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45956.776989120372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45956.776989120372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45956.776989120372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45956.776989120372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45956.776989120372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45956.776989120372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45956.776989120372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45956.776989120372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45956.776989120372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45956.776989120372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45956.776989120372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45956.776989120372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45956.776989120372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45956.776989120372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45956.776989120372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45956.776989120372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45956.776989120372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45956.776989120372</v>
      </c>
      <c r="H126" s="107"/>
      <c r="I126" s="103" t="str">
        <f>IFERROR(VLOOKUP(D126,DB!A:F,6,0),"")</f>
        <v/>
      </c>
      <c r="J126" s="102" t="str">
        <f>IFERROR(VLOOKUP(D126,DB!A:G,7,0),"")</f>
        <v/>
      </c>
      <c r="K126" s="108"/>
      <c r="L126" s="109" t="str">
        <f>IFERROR(VLOOKUP(D126,DB!A:I,9,0),"")</f>
        <v/>
      </c>
    </row>
  </sheetData>
  <dataValidations count="2">
    <dataValidation allowBlank="1" showInputMessage="1" showErrorMessage="1" sqref="E1" xr:uid="{380493DB-286A-4683-AF55-C78F04945A49}"/>
    <dataValidation type="list" allowBlank="1" showInputMessage="1" showErrorMessage="1" sqref="E2:E1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2025-10-26T15:41:11Z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